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C:\Users\Rosa Elena Garcia\Desktop\Cta Pub ene-mar 2022\"/>
    </mc:Choice>
  </mc:AlternateContent>
  <xr:revisionPtr revIDLastSave="0" documentId="8_{56D6A3A2-239D-4B45-85F2-AC3D1E1B1E34}" xr6:coauthVersionLast="47" xr6:coauthVersionMax="47" xr10:uidLastSave="{00000000-0000-0000-0000-000000000000}"/>
  <bookViews>
    <workbookView xWindow="-108" yWindow="-108" windowWidth="23256" windowHeight="12576" tabRatio="849" activeTab="9" xr2:uid="{00000000-000D-0000-FFFF-FFFF00000000}"/>
  </bookViews>
  <sheets>
    <sheet name="ESF" sheetId="1" r:id="rId1"/>
    <sheet name="EA" sheetId="2" r:id="rId2"/>
    <sheet name="EVHP" sheetId="3" r:id="rId3"/>
    <sheet name="EFE" sheetId="5" r:id="rId4"/>
    <sheet name="ECSF" sheetId="4" r:id="rId5"/>
    <sheet name="EAA" sheetId="10" r:id="rId6"/>
    <sheet name="EADOP" sheetId="11" r:id="rId7"/>
    <sheet name="IPC" sheetId="12" r:id="rId8"/>
    <sheet name="notas" sheetId="35" r:id="rId9"/>
    <sheet name="notas gestion" sheetId="36" r:id="rId10"/>
    <sheet name="EAI" sheetId="13" r:id="rId11"/>
    <sheet name="Comple EAI" sheetId="46" r:id="rId12"/>
    <sheet name="Fdos Fed." sheetId="45" r:id="rId13"/>
    <sheet name="CtasAdmvas 1" sheetId="33" r:id="rId14"/>
    <sheet name="CtasAdmvas 2" sheetId="22" r:id="rId15"/>
    <sheet name="CtasAdmvas 3" sheetId="23" r:id="rId16"/>
    <sheet name="COG" sheetId="32" r:id="rId17"/>
    <sheet name="CTG" sheetId="24" r:id="rId18"/>
    <sheet name="CFF" sheetId="25" r:id="rId19"/>
    <sheet name="EN" sheetId="26" r:id="rId20"/>
    <sheet name="ID" sheetId="27" r:id="rId21"/>
    <sheet name="FF" sheetId="34" r:id="rId22"/>
    <sheet name="IPF" sheetId="31" r:id="rId23"/>
    <sheet name="GCP" sheetId="28" r:id="rId24"/>
    <sheet name="PyPI" sheetId="37" r:id="rId25"/>
    <sheet name="IR" sheetId="38" r:id="rId26"/>
    <sheet name="REB" sheetId="42" r:id="rId27"/>
    <sheet name="Ctas Banc" sheetId="40" r:id="rId28"/>
    <sheet name="AYS" sheetId="39" r:id="rId29"/>
    <sheet name="dgf" sheetId="41" r:id="rId30"/>
    <sheet name="Inf. ad" sheetId="43" r:id="rId31"/>
    <sheet name="bza" sheetId="44" r:id="rId32"/>
  </sheets>
  <externalReferences>
    <externalReference r:id="rId33"/>
    <externalReference r:id="rId34"/>
    <externalReference r:id="rId35"/>
    <externalReference r:id="rId36"/>
    <externalReference r:id="rId37"/>
    <externalReference r:id="rId38"/>
  </externalReferences>
  <definedNames>
    <definedName name="_xlnm._FilterDatabase" localSheetId="1" hidden="1">EA!#REF!</definedName>
    <definedName name="_xlnm._FilterDatabase" localSheetId="5" hidden="1">EAA!$A$2:$G$24</definedName>
    <definedName name="_xlnm._FilterDatabase" localSheetId="6" hidden="1">EADOP!$A$2:$F$33</definedName>
    <definedName name="_xlnm._FilterDatabase" localSheetId="10" hidden="1">EAI!#REF!</definedName>
    <definedName name="_xlnm._FilterDatabase" localSheetId="4" hidden="1">ECSF!$A$2:$C$59</definedName>
    <definedName name="_xlnm._FilterDatabase" localSheetId="3" hidden="1">EFE!#REF!</definedName>
    <definedName name="_xlnm._FilterDatabase" localSheetId="0" hidden="1">ESF!$A$2:$G$39</definedName>
    <definedName name="_xlnm._FilterDatabase" localSheetId="2" hidden="1">EVHP!$A$2:$F$38</definedName>
    <definedName name="A">[1]ECABR!#REF!</definedName>
    <definedName name="A_impresión_IM">[1]ECABR!#REF!</definedName>
    <definedName name="abc">[2]TOTAL!#REF!</definedName>
    <definedName name="_xlnm.Extract">[3]EGRESOS!#REF!</definedName>
    <definedName name="_xlnm.Print_Area" localSheetId="10">EAI!$A$1:$H$46</definedName>
    <definedName name="B">[3]EGRESOS!#REF!</definedName>
    <definedName name="BASE" localSheetId="13">#REF!</definedName>
    <definedName name="BASE">#REF!</definedName>
    <definedName name="_xlnm.Database" localSheetId="13">[4]REPORTO!#REF!</definedName>
    <definedName name="_xlnm.Database">[4]REPORTO!#REF!</definedName>
    <definedName name="cba">[2]TOTAL!#REF!</definedName>
    <definedName name="ELOY" localSheetId="13">#REF!</definedName>
    <definedName name="ELOY">#REF!</definedName>
    <definedName name="Fecha" localSheetId="13">#REF!</definedName>
    <definedName name="Fecha">#REF!</definedName>
    <definedName name="HF">[5]T1705HF!$B$20:$B$20</definedName>
    <definedName name="ju">[4]REPORTO!#REF!</definedName>
    <definedName name="mao">[1]ECABR!#REF!</definedName>
    <definedName name="N" localSheetId="13">#REF!</definedName>
    <definedName name="N">#REF!</definedName>
    <definedName name="REPORTO" localSheetId="13">#REF!</definedName>
    <definedName name="REPORTO">#REF!</definedName>
    <definedName name="TCAIE">[6]CH1902!$B$20:$B$20</definedName>
    <definedName name="TCFEEIS" localSheetId="13">#REF!</definedName>
    <definedName name="TCFEEIS">#REF!</definedName>
    <definedName name="TRASP" localSheetId="13">#REF!</definedName>
    <definedName name="TRASP">#REF!</definedName>
    <definedName name="U" localSheetId="13">#REF!</definedName>
    <definedName name="U">#REF!</definedName>
    <definedName name="x" localSheetId="13">#REF!</definedName>
    <definedName name="x">#REF!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 i="45" l="1"/>
  <c r="E418" i="35" l="1"/>
  <c r="E44" i="32" l="1"/>
  <c r="E45" i="32"/>
  <c r="E46" i="32"/>
  <c r="E47" i="32"/>
  <c r="E48" i="32"/>
  <c r="E49" i="32"/>
  <c r="E50" i="32"/>
  <c r="E51" i="32"/>
  <c r="E52" i="32"/>
  <c r="D61" i="5" l="1"/>
  <c r="E61" i="5"/>
  <c r="D10" i="45" l="1"/>
  <c r="M26" i="37" l="1"/>
  <c r="L26" i="37"/>
  <c r="H27" i="37"/>
  <c r="G27" i="37"/>
  <c r="F27" i="37"/>
  <c r="F39" i="35" l="1"/>
  <c r="H13" i="39"/>
  <c r="E87" i="35" l="1"/>
  <c r="E116" i="35"/>
  <c r="E115" i="35"/>
  <c r="E114" i="35"/>
  <c r="E113" i="35"/>
  <c r="E112" i="35"/>
  <c r="E111" i="35"/>
  <c r="E110" i="35"/>
  <c r="E109" i="35"/>
  <c r="E108" i="35"/>
  <c r="E107" i="35"/>
  <c r="E106" i="35"/>
  <c r="E105" i="35"/>
  <c r="E104" i="35"/>
  <c r="E103" i="35"/>
  <c r="E102" i="35"/>
  <c r="E101" i="35"/>
  <c r="E100" i="35"/>
  <c r="E99" i="35"/>
  <c r="E98" i="35"/>
  <c r="E97" i="35"/>
  <c r="E96" i="35"/>
  <c r="E95" i="35"/>
  <c r="E94" i="35"/>
  <c r="E93" i="35"/>
  <c r="E92" i="35"/>
  <c r="E91" i="35"/>
  <c r="E90" i="35"/>
  <c r="E136" i="35"/>
  <c r="E135" i="35"/>
  <c r="E134" i="35"/>
  <c r="E133" i="35"/>
  <c r="E132" i="35"/>
  <c r="E131" i="35"/>
  <c r="E130" i="35"/>
  <c r="E129" i="35"/>
  <c r="E128" i="35"/>
  <c r="E127" i="35"/>
  <c r="E126" i="35"/>
  <c r="E125" i="35"/>
  <c r="E124" i="35"/>
  <c r="E123" i="35"/>
  <c r="E122" i="35"/>
  <c r="E121" i="35"/>
  <c r="E120" i="35"/>
  <c r="E119" i="35"/>
  <c r="C44" i="45"/>
  <c r="E396" i="35" l="1"/>
  <c r="E392" i="35"/>
  <c r="E391" i="35"/>
  <c r="E390" i="35"/>
  <c r="E389" i="35"/>
  <c r="E388" i="35"/>
  <c r="E387" i="35"/>
  <c r="E386" i="35"/>
  <c r="E385" i="35"/>
  <c r="E384" i="35"/>
  <c r="E383" i="35"/>
  <c r="E382" i="35"/>
  <c r="E381" i="35"/>
  <c r="E380" i="35"/>
  <c r="E379" i="35"/>
  <c r="E378" i="35"/>
  <c r="E377" i="35"/>
  <c r="E376" i="35"/>
  <c r="E375" i="35"/>
  <c r="E374" i="35"/>
  <c r="E373" i="35"/>
  <c r="E372" i="35"/>
  <c r="E371" i="35"/>
  <c r="E370" i="35"/>
  <c r="E369" i="35"/>
  <c r="E368" i="35"/>
  <c r="E367" i="35"/>
  <c r="E366" i="35"/>
  <c r="E365" i="35"/>
  <c r="E364" i="35"/>
  <c r="E363" i="35"/>
  <c r="E362" i="35"/>
  <c r="E361" i="35"/>
  <c r="E360" i="35"/>
  <c r="E359" i="35"/>
  <c r="E358" i="35"/>
  <c r="E10" i="45" l="1"/>
  <c r="L21" i="45"/>
  <c r="K21" i="45"/>
  <c r="J21" i="45"/>
  <c r="I21" i="45"/>
  <c r="H21" i="45"/>
  <c r="G21" i="45"/>
  <c r="E21" i="45"/>
  <c r="D21" i="45"/>
  <c r="C21" i="45"/>
  <c r="F25" i="45"/>
  <c r="F24" i="45"/>
  <c r="F23" i="45"/>
  <c r="F14" i="45"/>
  <c r="F13" i="45"/>
  <c r="M13" i="45" s="1"/>
  <c r="F12" i="45"/>
  <c r="M12" i="45" l="1"/>
  <c r="F10" i="45"/>
  <c r="F21" i="45"/>
  <c r="E512" i="35"/>
  <c r="E511" i="35"/>
  <c r="E510" i="35"/>
  <c r="E509" i="35"/>
  <c r="E507" i="35"/>
  <c r="E506" i="35"/>
  <c r="E505" i="35"/>
  <c r="E504" i="35"/>
  <c r="E503" i="35"/>
  <c r="E501" i="35"/>
  <c r="E500" i="35"/>
  <c r="E499" i="35"/>
  <c r="D137" i="35" l="1"/>
  <c r="C137" i="35"/>
  <c r="M9" i="37"/>
  <c r="E516" i="35" l="1"/>
  <c r="D516" i="35"/>
  <c r="E14" i="32" l="1"/>
  <c r="E15" i="32"/>
  <c r="E16" i="32"/>
  <c r="E17" i="32"/>
  <c r="E18" i="32"/>
  <c r="E19" i="32"/>
  <c r="E20" i="32"/>
  <c r="E21" i="32"/>
  <c r="E22" i="32"/>
  <c r="G23" i="38"/>
  <c r="M26" i="45"/>
  <c r="D44" i="45" l="1"/>
  <c r="E43" i="45"/>
  <c r="M24" i="45"/>
  <c r="M23" i="45"/>
  <c r="L10" i="45"/>
  <c r="K10" i="45"/>
  <c r="C10" i="45"/>
  <c r="M14" i="45"/>
  <c r="E19" i="45" l="1"/>
  <c r="M25" i="45"/>
  <c r="M21" i="45" s="1"/>
  <c r="M10" i="45" l="1"/>
  <c r="E417" i="35"/>
  <c r="E416" i="35"/>
  <c r="E415" i="35"/>
  <c r="E414" i="35"/>
  <c r="E413" i="35"/>
  <c r="E412" i="35"/>
  <c r="E411" i="35"/>
  <c r="E410" i="35"/>
  <c r="E409" i="35"/>
  <c r="E408" i="35"/>
  <c r="E407" i="35"/>
  <c r="D420" i="35"/>
  <c r="E13" i="13"/>
  <c r="E357" i="35" l="1"/>
  <c r="C397" i="35"/>
  <c r="E397" i="35" l="1"/>
  <c r="E42" i="45"/>
  <c r="E41" i="45"/>
  <c r="E40" i="45"/>
  <c r="E39" i="45"/>
  <c r="E38" i="45"/>
  <c r="E37" i="45"/>
  <c r="E36" i="45"/>
  <c r="E35" i="45"/>
  <c r="E34" i="45"/>
  <c r="E33" i="45"/>
  <c r="E32" i="45"/>
  <c r="E31" i="45"/>
  <c r="E30" i="45"/>
  <c r="E29" i="45"/>
  <c r="G5" i="46"/>
  <c r="G8" i="46" s="1"/>
  <c r="C5" i="46"/>
  <c r="C8" i="46" s="1"/>
  <c r="F11" i="33" l="1"/>
  <c r="F5" i="23" s="1"/>
  <c r="E406" i="35"/>
  <c r="E420" i="35" s="1"/>
  <c r="D397" i="35"/>
  <c r="D13" i="32" l="1"/>
  <c r="D8" i="33"/>
  <c r="G8" i="33" s="1"/>
  <c r="B12" i="2"/>
  <c r="L24" i="37" l="1"/>
  <c r="M25" i="37"/>
  <c r="L25" i="37"/>
  <c r="M24" i="37"/>
  <c r="M23" i="37"/>
  <c r="L23" i="37"/>
  <c r="C516" i="35"/>
  <c r="C56" i="2" l="1"/>
  <c r="C49" i="2"/>
  <c r="C43" i="2"/>
  <c r="C39" i="2"/>
  <c r="C29" i="2"/>
  <c r="C25" i="2"/>
  <c r="C15" i="2"/>
  <c r="C12" i="2"/>
  <c r="C4" i="2"/>
  <c r="G42" i="1"/>
  <c r="G35" i="1"/>
  <c r="G30" i="1"/>
  <c r="G24" i="1"/>
  <c r="G14" i="1"/>
  <c r="G26" i="1" s="1"/>
  <c r="C26" i="1"/>
  <c r="C13" i="1"/>
  <c r="C22" i="2" l="1"/>
  <c r="C28" i="1"/>
  <c r="G46" i="1"/>
  <c r="G48" i="1" s="1"/>
  <c r="C59" i="2"/>
  <c r="J23" i="38"/>
  <c r="I23" i="38"/>
  <c r="M22" i="37"/>
  <c r="L22" i="37"/>
  <c r="M21" i="37"/>
  <c r="L21" i="37"/>
  <c r="M20" i="37"/>
  <c r="L20" i="37"/>
  <c r="M19" i="37"/>
  <c r="L19" i="37"/>
  <c r="M18" i="37"/>
  <c r="L18" i="37"/>
  <c r="M17" i="37"/>
  <c r="L17" i="37"/>
  <c r="M16" i="37"/>
  <c r="L16" i="37"/>
  <c r="M15" i="37"/>
  <c r="L15" i="37"/>
  <c r="M14" i="37"/>
  <c r="L14" i="37"/>
  <c r="M13" i="37"/>
  <c r="L13" i="37"/>
  <c r="M12" i="37"/>
  <c r="L12" i="37"/>
  <c r="M11" i="37"/>
  <c r="L11" i="37"/>
  <c r="M10" i="37"/>
  <c r="L10" i="37"/>
  <c r="L9" i="37"/>
  <c r="E486" i="35"/>
  <c r="E467" i="35"/>
  <c r="E454" i="35"/>
  <c r="E447" i="35"/>
  <c r="C434" i="35"/>
  <c r="C428" i="35"/>
  <c r="C420" i="35"/>
  <c r="D349" i="35"/>
  <c r="C349" i="35"/>
  <c r="E347" i="35"/>
  <c r="E343" i="35"/>
  <c r="E342" i="35"/>
  <c r="E341" i="35"/>
  <c r="E340" i="35"/>
  <c r="E339" i="35"/>
  <c r="E338" i="35"/>
  <c r="E337" i="35"/>
  <c r="E336" i="35"/>
  <c r="E335" i="35"/>
  <c r="E334" i="35"/>
  <c r="E333" i="35"/>
  <c r="E332" i="35"/>
  <c r="E331" i="35"/>
  <c r="C324" i="35"/>
  <c r="C271" i="35"/>
  <c r="C217" i="35"/>
  <c r="C209" i="35"/>
  <c r="C201" i="35"/>
  <c r="F193" i="35"/>
  <c r="E193" i="35"/>
  <c r="D193" i="35"/>
  <c r="C193" i="35"/>
  <c r="C166" i="35"/>
  <c r="C156" i="35"/>
  <c r="D148" i="35"/>
  <c r="C148" i="35"/>
  <c r="E146" i="35"/>
  <c r="E148" i="35" s="1"/>
  <c r="E142" i="35"/>
  <c r="E118" i="35"/>
  <c r="D117" i="35"/>
  <c r="C117" i="35"/>
  <c r="E89" i="35"/>
  <c r="D88" i="35"/>
  <c r="C88" i="35"/>
  <c r="E86" i="35"/>
  <c r="C78" i="35"/>
  <c r="C69" i="35"/>
  <c r="C58" i="35"/>
  <c r="E47" i="35"/>
  <c r="C45" i="35"/>
  <c r="C43" i="35"/>
  <c r="C41" i="35"/>
  <c r="F47" i="35"/>
  <c r="E35" i="35"/>
  <c r="D35" i="35"/>
  <c r="C35" i="35"/>
  <c r="E23" i="35"/>
  <c r="C23" i="35"/>
  <c r="C61" i="2" l="1"/>
  <c r="C39" i="35"/>
  <c r="C47" i="35" s="1"/>
  <c r="E494" i="35"/>
  <c r="C436" i="35"/>
  <c r="D138" i="35"/>
  <c r="E460" i="35"/>
  <c r="C227" i="35"/>
  <c r="E349" i="35"/>
  <c r="E137" i="35"/>
  <c r="E117" i="35"/>
  <c r="C138" i="35"/>
  <c r="E88" i="35"/>
  <c r="F23" i="38"/>
  <c r="H23" i="38"/>
  <c r="D47" i="35"/>
  <c r="E138" i="35" l="1"/>
  <c r="F23" i="11" l="1"/>
  <c r="E23" i="11"/>
  <c r="F18" i="11"/>
  <c r="E18" i="11"/>
  <c r="F5" i="11"/>
  <c r="F10" i="11"/>
  <c r="E10" i="11"/>
  <c r="E5" i="11"/>
  <c r="F24" i="10"/>
  <c r="G24" i="10" s="1"/>
  <c r="F23" i="10"/>
  <c r="G23" i="10" s="1"/>
  <c r="F22" i="10"/>
  <c r="G22" i="10" s="1"/>
  <c r="F21" i="10"/>
  <c r="G21" i="10" s="1"/>
  <c r="F20" i="10"/>
  <c r="G20" i="10" s="1"/>
  <c r="F19" i="10"/>
  <c r="G19" i="10" s="1"/>
  <c r="F18" i="10"/>
  <c r="G18" i="10" s="1"/>
  <c r="F17" i="10"/>
  <c r="G17" i="10" s="1"/>
  <c r="F16" i="10"/>
  <c r="G16" i="10" s="1"/>
  <c r="F13" i="10"/>
  <c r="G13" i="10" s="1"/>
  <c r="F12" i="10"/>
  <c r="G12" i="10" s="1"/>
  <c r="F11" i="10"/>
  <c r="G11" i="10" s="1"/>
  <c r="F10" i="10"/>
  <c r="G10" i="10" s="1"/>
  <c r="F9" i="10"/>
  <c r="G9" i="10" s="1"/>
  <c r="F8" i="10"/>
  <c r="G8" i="10" s="1"/>
  <c r="F7" i="10"/>
  <c r="G7" i="10" s="1"/>
  <c r="D15" i="10"/>
  <c r="E15" i="10"/>
  <c r="C15" i="10"/>
  <c r="D6" i="10"/>
  <c r="E6" i="10"/>
  <c r="C6" i="10"/>
  <c r="E11" i="33"/>
  <c r="E5" i="23" s="1"/>
  <c r="C11" i="33"/>
  <c r="C5" i="23" s="1"/>
  <c r="B11" i="33"/>
  <c r="D7" i="33"/>
  <c r="G7" i="33" s="1"/>
  <c r="D6" i="33"/>
  <c r="G6" i="33" s="1"/>
  <c r="D5" i="33"/>
  <c r="G5" i="33" s="1"/>
  <c r="E4" i="10" l="1"/>
  <c r="E16" i="11"/>
  <c r="F16" i="11"/>
  <c r="E29" i="11"/>
  <c r="E3" i="11" s="1"/>
  <c r="D11" i="33"/>
  <c r="G11" i="33" s="1"/>
  <c r="F6" i="10"/>
  <c r="G6" i="10" s="1"/>
  <c r="D4" i="10"/>
  <c r="C4" i="10"/>
  <c r="F29" i="11"/>
  <c r="F3" i="11" s="1"/>
  <c r="F15" i="10"/>
  <c r="G15" i="10" s="1"/>
  <c r="F4" i="10" l="1"/>
  <c r="G4" i="10" s="1"/>
  <c r="E76" i="32"/>
  <c r="H76" i="32" s="1"/>
  <c r="E75" i="32"/>
  <c r="H75" i="32" s="1"/>
  <c r="E74" i="32"/>
  <c r="H74" i="32" s="1"/>
  <c r="E73" i="32"/>
  <c r="H73" i="32" s="1"/>
  <c r="E72" i="32"/>
  <c r="H72" i="32" s="1"/>
  <c r="E71" i="32"/>
  <c r="E70" i="32"/>
  <c r="H70" i="32" s="1"/>
  <c r="G69" i="32"/>
  <c r="F69" i="32"/>
  <c r="D69" i="32"/>
  <c r="C69" i="32"/>
  <c r="E68" i="32"/>
  <c r="H68" i="32" s="1"/>
  <c r="E67" i="32"/>
  <c r="E66" i="32"/>
  <c r="H66" i="32" s="1"/>
  <c r="G65" i="32"/>
  <c r="F65" i="32"/>
  <c r="D65" i="32"/>
  <c r="C65" i="32"/>
  <c r="E64" i="32"/>
  <c r="H64" i="32" s="1"/>
  <c r="E63" i="32"/>
  <c r="H63" i="32" s="1"/>
  <c r="E62" i="32"/>
  <c r="H62" i="32" s="1"/>
  <c r="E61" i="32"/>
  <c r="H61" i="32" s="1"/>
  <c r="E60" i="32"/>
  <c r="H60" i="32" s="1"/>
  <c r="E59" i="32"/>
  <c r="H59" i="32" s="1"/>
  <c r="E58" i="32"/>
  <c r="H58" i="32" s="1"/>
  <c r="G57" i="32"/>
  <c r="F57" i="32"/>
  <c r="D57" i="32"/>
  <c r="C57" i="32"/>
  <c r="E56" i="32"/>
  <c r="H56" i="32" s="1"/>
  <c r="E55" i="32"/>
  <c r="E54" i="32"/>
  <c r="H54" i="32" s="1"/>
  <c r="G53" i="32"/>
  <c r="F53" i="32"/>
  <c r="D53" i="32"/>
  <c r="C53" i="32"/>
  <c r="H52" i="32"/>
  <c r="H51" i="32"/>
  <c r="H50" i="32"/>
  <c r="H49" i="32"/>
  <c r="H48" i="32"/>
  <c r="H47" i="32"/>
  <c r="H46" i="32"/>
  <c r="H45" i="32"/>
  <c r="H44" i="32"/>
  <c r="G43" i="32"/>
  <c r="F43" i="32"/>
  <c r="D43" i="32"/>
  <c r="C43" i="32"/>
  <c r="E42" i="32"/>
  <c r="H42" i="32" s="1"/>
  <c r="E41" i="32"/>
  <c r="H41" i="32" s="1"/>
  <c r="E40" i="32"/>
  <c r="H40" i="32" s="1"/>
  <c r="E39" i="32"/>
  <c r="H39" i="32" s="1"/>
  <c r="E38" i="32"/>
  <c r="H38" i="32" s="1"/>
  <c r="E37" i="32"/>
  <c r="H37" i="32" s="1"/>
  <c r="E36" i="32"/>
  <c r="H36" i="32" s="1"/>
  <c r="E35" i="32"/>
  <c r="H35" i="32" s="1"/>
  <c r="E34" i="32"/>
  <c r="H34" i="32" s="1"/>
  <c r="G33" i="32"/>
  <c r="F33" i="32"/>
  <c r="D33" i="32"/>
  <c r="C33" i="32"/>
  <c r="E32" i="32"/>
  <c r="H32" i="32" s="1"/>
  <c r="E31" i="32"/>
  <c r="H31" i="32" s="1"/>
  <c r="E30" i="32"/>
  <c r="H30" i="32" s="1"/>
  <c r="E29" i="32"/>
  <c r="H29" i="32" s="1"/>
  <c r="E28" i="32"/>
  <c r="H28" i="32" s="1"/>
  <c r="E27" i="32"/>
  <c r="H27" i="32" s="1"/>
  <c r="E26" i="32"/>
  <c r="H26" i="32" s="1"/>
  <c r="E25" i="32"/>
  <c r="H25" i="32" s="1"/>
  <c r="E24" i="32"/>
  <c r="H24" i="32" s="1"/>
  <c r="G23" i="32"/>
  <c r="F23" i="32"/>
  <c r="D23" i="32"/>
  <c r="C23" i="32"/>
  <c r="H22" i="32"/>
  <c r="H21" i="32"/>
  <c r="H20" i="32"/>
  <c r="H19" i="32"/>
  <c r="H18" i="32"/>
  <c r="H17" i="32"/>
  <c r="H16" i="32"/>
  <c r="H15" i="32"/>
  <c r="H14" i="32"/>
  <c r="G13" i="32"/>
  <c r="F13" i="32"/>
  <c r="C13" i="32"/>
  <c r="E12" i="32"/>
  <c r="H12" i="32" s="1"/>
  <c r="E11" i="32"/>
  <c r="H11" i="32" s="1"/>
  <c r="E10" i="32"/>
  <c r="H10" i="32" s="1"/>
  <c r="E9" i="32"/>
  <c r="H9" i="32" s="1"/>
  <c r="E8" i="32"/>
  <c r="H8" i="32" s="1"/>
  <c r="E7" i="32"/>
  <c r="H7" i="32" s="1"/>
  <c r="E6" i="32"/>
  <c r="H6" i="32" s="1"/>
  <c r="G5" i="32"/>
  <c r="F5" i="32"/>
  <c r="D5" i="32"/>
  <c r="C5" i="32"/>
  <c r="G37" i="13"/>
  <c r="F37" i="13"/>
  <c r="E38" i="13"/>
  <c r="E33" i="13"/>
  <c r="E34" i="13"/>
  <c r="E35" i="13"/>
  <c r="E32" i="13"/>
  <c r="E23" i="13"/>
  <c r="E24" i="13"/>
  <c r="E25" i="13"/>
  <c r="E26" i="13"/>
  <c r="E27" i="13"/>
  <c r="E28" i="13"/>
  <c r="E29" i="13"/>
  <c r="E22" i="13"/>
  <c r="H38" i="13"/>
  <c r="H37" i="13" s="1"/>
  <c r="H35" i="13"/>
  <c r="H34" i="13"/>
  <c r="H33" i="13"/>
  <c r="H32" i="13"/>
  <c r="H23" i="13"/>
  <c r="H24" i="13"/>
  <c r="H25" i="13"/>
  <c r="H26" i="13"/>
  <c r="H27" i="13"/>
  <c r="H28" i="13"/>
  <c r="H29" i="13"/>
  <c r="H22" i="13"/>
  <c r="C37" i="13"/>
  <c r="D31" i="13"/>
  <c r="F31" i="13"/>
  <c r="G31" i="13"/>
  <c r="C31" i="13"/>
  <c r="D21" i="13"/>
  <c r="F21" i="13"/>
  <c r="G21" i="13"/>
  <c r="C21" i="13"/>
  <c r="H6" i="13"/>
  <c r="H7" i="13"/>
  <c r="H8" i="13"/>
  <c r="H9" i="13"/>
  <c r="H10" i="13"/>
  <c r="H11" i="13"/>
  <c r="H12" i="13"/>
  <c r="H13" i="13"/>
  <c r="H14" i="13"/>
  <c r="H15" i="13"/>
  <c r="H5" i="13"/>
  <c r="E6" i="13"/>
  <c r="E7" i="13"/>
  <c r="E8" i="13"/>
  <c r="E9" i="13"/>
  <c r="E10" i="13"/>
  <c r="E14" i="13"/>
  <c r="E5" i="13"/>
  <c r="F16" i="13"/>
  <c r="G16" i="13"/>
  <c r="D16" i="13"/>
  <c r="C16" i="13"/>
  <c r="C4" i="31"/>
  <c r="D4" i="31"/>
  <c r="E4" i="31"/>
  <c r="C8" i="31"/>
  <c r="D8" i="31"/>
  <c r="D12" i="31" s="1"/>
  <c r="D16" i="31" s="1"/>
  <c r="D20" i="31" s="1"/>
  <c r="E8" i="31"/>
  <c r="C28" i="31"/>
  <c r="D28" i="31"/>
  <c r="E28" i="31"/>
  <c r="D6" i="28"/>
  <c r="E6" i="28"/>
  <c r="G6" i="28"/>
  <c r="H6" i="28"/>
  <c r="F7" i="28"/>
  <c r="F8" i="28"/>
  <c r="I8" i="28" s="1"/>
  <c r="D9" i="28"/>
  <c r="E9" i="28"/>
  <c r="G9" i="28"/>
  <c r="H9" i="28"/>
  <c r="F10" i="28"/>
  <c r="I10" i="28" s="1"/>
  <c r="F11" i="28"/>
  <c r="I11" i="28" s="1"/>
  <c r="F12" i="28"/>
  <c r="I12" i="28" s="1"/>
  <c r="F13" i="28"/>
  <c r="I13" i="28" s="1"/>
  <c r="F14" i="28"/>
  <c r="I14" i="28" s="1"/>
  <c r="F15" i="28"/>
  <c r="I15" i="28" s="1"/>
  <c r="F16" i="28"/>
  <c r="I16" i="28" s="1"/>
  <c r="F17" i="28"/>
  <c r="I17" i="28" s="1"/>
  <c r="D18" i="28"/>
  <c r="E18" i="28"/>
  <c r="G18" i="28"/>
  <c r="H18" i="28"/>
  <c r="F19" i="28"/>
  <c r="I19" i="28" s="1"/>
  <c r="F20" i="28"/>
  <c r="I20" i="28" s="1"/>
  <c r="F21" i="28"/>
  <c r="I21" i="28" s="1"/>
  <c r="D22" i="28"/>
  <c r="E22" i="28"/>
  <c r="G22" i="28"/>
  <c r="H22" i="28"/>
  <c r="F23" i="28"/>
  <c r="F24" i="28"/>
  <c r="I24" i="28" s="1"/>
  <c r="D25" i="28"/>
  <c r="E25" i="28"/>
  <c r="G25" i="28"/>
  <c r="H25" i="28"/>
  <c r="F26" i="28"/>
  <c r="I26" i="28" s="1"/>
  <c r="F27" i="28"/>
  <c r="I27" i="28" s="1"/>
  <c r="F28" i="28"/>
  <c r="I28" i="28" s="1"/>
  <c r="F29" i="28"/>
  <c r="I29" i="28" s="1"/>
  <c r="D30" i="28"/>
  <c r="E30" i="28"/>
  <c r="G30" i="28"/>
  <c r="H30" i="28"/>
  <c r="F31" i="28"/>
  <c r="F32" i="28"/>
  <c r="I32" i="28" s="1"/>
  <c r="F33" i="28"/>
  <c r="I33" i="28" s="1"/>
  <c r="F34" i="28"/>
  <c r="I34" i="28" s="1"/>
  <c r="B16" i="27"/>
  <c r="B21" i="27" s="1"/>
  <c r="C16" i="27"/>
  <c r="C21" i="27" s="1"/>
  <c r="D5" i="26"/>
  <c r="D6" i="26"/>
  <c r="D7" i="26"/>
  <c r="D8" i="26"/>
  <c r="D9" i="26"/>
  <c r="D10" i="26"/>
  <c r="D11" i="26"/>
  <c r="D12" i="26"/>
  <c r="D13" i="26"/>
  <c r="D14" i="26"/>
  <c r="D15" i="26"/>
  <c r="B16" i="26"/>
  <c r="B21" i="26" s="1"/>
  <c r="C16" i="26"/>
  <c r="C21" i="26" s="1"/>
  <c r="C5" i="25"/>
  <c r="D5" i="25"/>
  <c r="F5" i="25"/>
  <c r="G5" i="25"/>
  <c r="E6" i="25"/>
  <c r="H6" i="25" s="1"/>
  <c r="E7" i="25"/>
  <c r="H7" i="25" s="1"/>
  <c r="E8" i="25"/>
  <c r="H8" i="25" s="1"/>
  <c r="E9" i="25"/>
  <c r="H9" i="25" s="1"/>
  <c r="E10" i="25"/>
  <c r="H10" i="25" s="1"/>
  <c r="E11" i="25"/>
  <c r="H11" i="25" s="1"/>
  <c r="E12" i="25"/>
  <c r="H12" i="25" s="1"/>
  <c r="E13" i="25"/>
  <c r="H13" i="25" s="1"/>
  <c r="C14" i="25"/>
  <c r="D14" i="25"/>
  <c r="F14" i="25"/>
  <c r="G14" i="25"/>
  <c r="E15" i="25"/>
  <c r="H15" i="25" s="1"/>
  <c r="E16" i="25"/>
  <c r="H16" i="25" s="1"/>
  <c r="E17" i="25"/>
  <c r="H17" i="25" s="1"/>
  <c r="E18" i="25"/>
  <c r="H18" i="25" s="1"/>
  <c r="E19" i="25"/>
  <c r="H19" i="25" s="1"/>
  <c r="E20" i="25"/>
  <c r="H20" i="25" s="1"/>
  <c r="E21" i="25"/>
  <c r="H21" i="25" s="1"/>
  <c r="C22" i="25"/>
  <c r="D22" i="25"/>
  <c r="F22" i="25"/>
  <c r="G22" i="25"/>
  <c r="E23" i="25"/>
  <c r="H23" i="25" s="1"/>
  <c r="E24" i="25"/>
  <c r="H24" i="25" s="1"/>
  <c r="E25" i="25"/>
  <c r="H25" i="25" s="1"/>
  <c r="E26" i="25"/>
  <c r="H26" i="25" s="1"/>
  <c r="E27" i="25"/>
  <c r="H27" i="25" s="1"/>
  <c r="E28" i="25"/>
  <c r="H28" i="25" s="1"/>
  <c r="E29" i="25"/>
  <c r="H29" i="25" s="1"/>
  <c r="E30" i="25"/>
  <c r="H30" i="25" s="1"/>
  <c r="E31" i="25"/>
  <c r="H31" i="25" s="1"/>
  <c r="C32" i="25"/>
  <c r="D32" i="25"/>
  <c r="F32" i="25"/>
  <c r="G32" i="25"/>
  <c r="E33" i="25"/>
  <c r="H33" i="25" s="1"/>
  <c r="E34" i="25"/>
  <c r="H34" i="25" s="1"/>
  <c r="E35" i="25"/>
  <c r="H35" i="25" s="1"/>
  <c r="E36" i="25"/>
  <c r="H36" i="25" s="1"/>
  <c r="D5" i="24"/>
  <c r="G5" i="24" s="1"/>
  <c r="D6" i="24"/>
  <c r="G6" i="24" s="1"/>
  <c r="D7" i="24"/>
  <c r="G7" i="24" s="1"/>
  <c r="D8" i="24"/>
  <c r="G8" i="24" s="1"/>
  <c r="D9" i="24"/>
  <c r="G9" i="24" s="1"/>
  <c r="B10" i="24"/>
  <c r="C10" i="24"/>
  <c r="E10" i="24"/>
  <c r="F10" i="24"/>
  <c r="D5" i="23"/>
  <c r="G5" i="23" s="1"/>
  <c r="D7" i="23"/>
  <c r="G7" i="23" s="1"/>
  <c r="G8" i="23"/>
  <c r="G9" i="23"/>
  <c r="G10" i="23"/>
  <c r="G11" i="23"/>
  <c r="B12" i="23"/>
  <c r="C12" i="23"/>
  <c r="E12" i="23"/>
  <c r="F12" i="23"/>
  <c r="D5" i="22"/>
  <c r="G5" i="22" s="1"/>
  <c r="D6" i="22"/>
  <c r="G6" i="22" s="1"/>
  <c r="D7" i="22"/>
  <c r="G7" i="22" s="1"/>
  <c r="D8" i="22"/>
  <c r="G8" i="22" s="1"/>
  <c r="B9" i="22"/>
  <c r="C9" i="22"/>
  <c r="E9" i="22"/>
  <c r="F9" i="22"/>
  <c r="C39" i="13" l="1"/>
  <c r="F6" i="28"/>
  <c r="E12" i="31"/>
  <c r="E16" i="31" s="1"/>
  <c r="E20" i="31" s="1"/>
  <c r="E57" i="32"/>
  <c r="E65" i="32"/>
  <c r="H57" i="32"/>
  <c r="H67" i="32"/>
  <c r="H65" i="32" s="1"/>
  <c r="E69" i="32"/>
  <c r="D39" i="13"/>
  <c r="G39" i="13"/>
  <c r="G37" i="25"/>
  <c r="H36" i="28"/>
  <c r="F39" i="13"/>
  <c r="E36" i="28"/>
  <c r="F37" i="25"/>
  <c r="D37" i="25"/>
  <c r="D10" i="24"/>
  <c r="F77" i="32"/>
  <c r="D12" i="23"/>
  <c r="E31" i="13"/>
  <c r="H16" i="13"/>
  <c r="H31" i="13"/>
  <c r="H71" i="32"/>
  <c r="H69" i="32" s="1"/>
  <c r="G10" i="24"/>
  <c r="D16" i="26"/>
  <c r="D21" i="26" s="1"/>
  <c r="E16" i="13"/>
  <c r="E43" i="32"/>
  <c r="E53" i="32"/>
  <c r="F30" i="28"/>
  <c r="D36" i="28"/>
  <c r="G36" i="28"/>
  <c r="C12" i="31"/>
  <c r="C16" i="31" s="1"/>
  <c r="C20" i="31" s="1"/>
  <c r="E22" i="25"/>
  <c r="H22" i="25" s="1"/>
  <c r="E32" i="25"/>
  <c r="H32" i="25" s="1"/>
  <c r="E14" i="25"/>
  <c r="H14" i="25" s="1"/>
  <c r="E5" i="25"/>
  <c r="H5" i="25" s="1"/>
  <c r="C77" i="32"/>
  <c r="E23" i="32"/>
  <c r="H55" i="32"/>
  <c r="H53" i="32" s="1"/>
  <c r="G77" i="32"/>
  <c r="E33" i="32"/>
  <c r="D77" i="32"/>
  <c r="E5" i="32"/>
  <c r="E13" i="32"/>
  <c r="H43" i="32"/>
  <c r="H33" i="32"/>
  <c r="H23" i="32"/>
  <c r="H5" i="32"/>
  <c r="H13" i="32"/>
  <c r="F18" i="28"/>
  <c r="I18" i="28"/>
  <c r="F22" i="28"/>
  <c r="G12" i="23"/>
  <c r="D9" i="22"/>
  <c r="G9" i="22"/>
  <c r="E21" i="13"/>
  <c r="H21" i="13"/>
  <c r="I9" i="28"/>
  <c r="I25" i="28"/>
  <c r="F25" i="28"/>
  <c r="F9" i="28"/>
  <c r="I31" i="28"/>
  <c r="I30" i="28" s="1"/>
  <c r="I23" i="28"/>
  <c r="I22" i="28" s="1"/>
  <c r="I7" i="28"/>
  <c r="I6" i="28" s="1"/>
  <c r="C37" i="25"/>
  <c r="E39" i="13" l="1"/>
  <c r="E77" i="32"/>
  <c r="H39" i="13"/>
  <c r="E37" i="25"/>
  <c r="H37" i="25"/>
  <c r="H77" i="32"/>
  <c r="F36" i="28"/>
  <c r="I36" i="28"/>
  <c r="B29" i="2" l="1"/>
  <c r="B15" i="2" l="1"/>
  <c r="E46" i="5" l="1"/>
  <c r="D46" i="5"/>
  <c r="E39" i="5"/>
  <c r="D39" i="5"/>
  <c r="E35" i="5"/>
  <c r="D35" i="5"/>
  <c r="E15" i="5"/>
  <c r="D15" i="5"/>
  <c r="E4" i="5"/>
  <c r="D4" i="5"/>
  <c r="C57" i="4"/>
  <c r="B57" i="4"/>
  <c r="C50" i="4"/>
  <c r="B50" i="4"/>
  <c r="C45" i="4"/>
  <c r="B45" i="4"/>
  <c r="C36" i="4"/>
  <c r="B36" i="4"/>
  <c r="C14" i="4"/>
  <c r="B14" i="4"/>
  <c r="C5" i="4"/>
  <c r="B5" i="4"/>
  <c r="B44" i="4" l="1"/>
  <c r="C44" i="4"/>
  <c r="D56" i="5"/>
  <c r="D43" i="5"/>
  <c r="E43" i="5"/>
  <c r="E56" i="5"/>
  <c r="D32" i="5"/>
  <c r="E32" i="5"/>
  <c r="B4" i="4"/>
  <c r="C4" i="4"/>
  <c r="D58" i="5" l="1"/>
  <c r="E58" i="5"/>
  <c r="F7" i="3"/>
  <c r="F6" i="3"/>
  <c r="F5" i="3"/>
  <c r="B4" i="3"/>
  <c r="B20" i="3" s="1"/>
  <c r="F36" i="3"/>
  <c r="F35" i="3"/>
  <c r="F32" i="3"/>
  <c r="F31" i="3"/>
  <c r="F30" i="3"/>
  <c r="F29" i="3"/>
  <c r="F28" i="3"/>
  <c r="F25" i="3"/>
  <c r="F24" i="3"/>
  <c r="F23" i="3"/>
  <c r="E34" i="3"/>
  <c r="F34" i="3" s="1"/>
  <c r="D27" i="3"/>
  <c r="C27" i="3"/>
  <c r="B22" i="3"/>
  <c r="F18" i="3"/>
  <c r="F17" i="3"/>
  <c r="E16" i="3"/>
  <c r="E20" i="3" s="1"/>
  <c r="E38" i="3" s="1"/>
  <c r="F14" i="3"/>
  <c r="F13" i="3"/>
  <c r="F12" i="3"/>
  <c r="F11" i="3"/>
  <c r="F10" i="3"/>
  <c r="D9" i="3"/>
  <c r="D20" i="3" s="1"/>
  <c r="C9" i="3"/>
  <c r="C20" i="3" s="1"/>
  <c r="B56" i="2"/>
  <c r="B49" i="2"/>
  <c r="B43" i="2"/>
  <c r="B39" i="2"/>
  <c r="B25" i="2"/>
  <c r="B4" i="2"/>
  <c r="F42" i="1"/>
  <c r="F35" i="1"/>
  <c r="F30" i="1"/>
  <c r="F24" i="1"/>
  <c r="F14" i="1"/>
  <c r="B26" i="1"/>
  <c r="B13" i="1"/>
  <c r="F16" i="3" l="1"/>
  <c r="D38" i="3"/>
  <c r="F27" i="3"/>
  <c r="C38" i="3"/>
  <c r="F9" i="3"/>
  <c r="B38" i="3"/>
  <c r="F22" i="3"/>
  <c r="B22" i="2"/>
  <c r="F4" i="3"/>
  <c r="B59" i="2"/>
  <c r="F46" i="1"/>
  <c r="F26" i="1"/>
  <c r="B28" i="1"/>
  <c r="B61" i="2" l="1"/>
  <c r="F38" i="3"/>
  <c r="F48" i="1"/>
  <c r="F20" i="3"/>
  <c r="D5" i="46"/>
  <c r="D8" i="46" s="1"/>
  <c r="E6" i="46"/>
  <c r="E5" i="46" s="1"/>
  <c r="E8" i="46" s="1"/>
  <c r="H6" i="46" l="1"/>
  <c r="H5" i="46" s="1"/>
  <c r="H8" i="46" s="1"/>
  <c r="F5" i="46"/>
  <c r="F8" i="46" s="1"/>
</calcChain>
</file>

<file path=xl/sharedStrings.xml><?xml version="1.0" encoding="utf-8"?>
<sst xmlns="http://schemas.openxmlformats.org/spreadsheetml/2006/main" count="2094" uniqueCount="1416">
  <si>
    <t>ACTIVO</t>
  </si>
  <si>
    <t>PASIVO</t>
  </si>
  <si>
    <t>Activo Circulante</t>
  </si>
  <si>
    <t>Pasivo Circulante</t>
  </si>
  <si>
    <t>Efectivo y Equivalentes</t>
  </si>
  <si>
    <t>Cuentas por Pagar a Corto Plazo</t>
  </si>
  <si>
    <t>Derechos a Recibir Efectivo o Equivalentes</t>
  </si>
  <si>
    <t>Documentos por Pagar a Corto Plazo</t>
  </si>
  <si>
    <t>Derechos a Recibir Bienes o Servicios</t>
  </si>
  <si>
    <t>Porción a Corto Plazo de la Deuda Pública a Largo Plazo</t>
  </si>
  <si>
    <t>Inventarios</t>
  </si>
  <si>
    <t>Títulos y Valores a Corto Plazo</t>
  </si>
  <si>
    <t>Almacenes</t>
  </si>
  <si>
    <t>Pasivos Diferidos a Corto Plazo</t>
  </si>
  <si>
    <t>Estimación por Pérdida o Deterioro de Activos Circulantes</t>
  </si>
  <si>
    <t>Fondos y Bienes de Terceros en Garantía y/o Administración a Corto Plazo</t>
  </si>
  <si>
    <t>Otros Activos Circulantes</t>
  </si>
  <si>
    <t>Provisiones a Corto Plazo</t>
  </si>
  <si>
    <t>Otros Pasivos a Corto Plazo</t>
  </si>
  <si>
    <t>Total de Activo Circulante</t>
  </si>
  <si>
    <t>Total de Pasivo Circulante</t>
  </si>
  <si>
    <t>Activo No Circulante</t>
  </si>
  <si>
    <t>Inversiones Financieras a Largo Plazo</t>
  </si>
  <si>
    <t>Pasivo No Circulante</t>
  </si>
  <si>
    <t>Derechos a Recibir Efectivo o Equivalentes a Largo Plazo</t>
  </si>
  <si>
    <t>Cuentas por Pagar a Largo Plazo</t>
  </si>
  <si>
    <t>Bienes Inmuebles, Infraestructura y Construcciones en Proceso</t>
  </si>
  <si>
    <t>Documentos por Pagar a Largo Plazo</t>
  </si>
  <si>
    <t>Bienes Muebles</t>
  </si>
  <si>
    <t>Deuda Pública a Largo Plazo</t>
  </si>
  <si>
    <t>Activos Intangibles</t>
  </si>
  <si>
    <t>Pasivos Diferidos a Largo Plazo</t>
  </si>
  <si>
    <t>Depreciación, Deterioro y Amortización Acumulada de Bienes</t>
  </si>
  <si>
    <t>Fondos y Bienes de Terceros en Garantía y/o en Administración a Largo Plazo</t>
  </si>
  <si>
    <t>Activos Diferidos</t>
  </si>
  <si>
    <t>Provisiones a Largo Plazo</t>
  </si>
  <si>
    <t>Estimación por Pérdida o Deterioro de Activos no Circulantes</t>
  </si>
  <si>
    <t>Otros Activos no Circulantes</t>
  </si>
  <si>
    <t>Total de Pasivo No Circulante</t>
  </si>
  <si>
    <t>Total de Activo No Circulante</t>
  </si>
  <si>
    <t>Total del Pasivo</t>
  </si>
  <si>
    <t>Total Activo</t>
  </si>
  <si>
    <t>HACIENDA PÚBLICA/PATRIMONIO</t>
  </si>
  <si>
    <t>Hacienda Pública/Patrimonio Contribuido</t>
  </si>
  <si>
    <t>Aportaciones</t>
  </si>
  <si>
    <t>Donaciones de Capital</t>
  </si>
  <si>
    <t>Actualización de la Hacienda Pública/Patrimonio</t>
  </si>
  <si>
    <t>Hacienda Pública/Patrimonio Generado</t>
  </si>
  <si>
    <t>Resultados del Ejercicio (Ahorro/ Desahorro)</t>
  </si>
  <si>
    <t>Resultados de Ejercicios Anteriores</t>
  </si>
  <si>
    <t>Revalúos</t>
  </si>
  <si>
    <t>Reservas</t>
  </si>
  <si>
    <t>Rectificaciones de Resultados de Ejercicios Anteriores</t>
  </si>
  <si>
    <t>Exceso o Insuficiencia en la Actualización de la Hacienda Pública/ Patrimonio</t>
  </si>
  <si>
    <t>Resultado por Posición Monetaria</t>
  </si>
  <si>
    <t>Resultado por Tenencia de Activos no Monetarios</t>
  </si>
  <si>
    <t>Total Hacienda Pública/Patrimonio</t>
  </si>
  <si>
    <t>Total del Pasivo y Hacienda Pública/Patrimonio</t>
  </si>
  <si>
    <t>“Bajo protesta de decir verdad declaramos que los Estados Financieros y sus notas, son razonablemente correctos y son responsabilidad del emisor”.</t>
  </si>
  <si>
    <t>INGRESOS Y OTROS BENEFICIOS</t>
  </si>
  <si>
    <t>Ingresos de Gestión</t>
  </si>
  <si>
    <t>Impuestos</t>
  </si>
  <si>
    <t>Cuotas y Aportaciones de Seguridad Social</t>
  </si>
  <si>
    <t>Contribuciones de Mejoras</t>
  </si>
  <si>
    <t>Derechos</t>
  </si>
  <si>
    <t>Productos</t>
  </si>
  <si>
    <t>Aprovechamientos</t>
  </si>
  <si>
    <t>Ingresos por Venta de Bienes y Prestación de Servicios</t>
  </si>
  <si>
    <t>Participaciones, Aportaciones, Convenios, Incentivos Derivados de la Colaboración Fiscal, Fondos Distintos de Aportaciones, Transferencias, Asignaciones, Subsidios y Subvenciones, y Pensiones y Jubilaciones</t>
  </si>
  <si>
    <t>Participaciones, Aportaciones, Convenios, Incentivos Derivados de la Colaboración Fiscal y Fondos Distintos de Aportaciones</t>
  </si>
  <si>
    <t>Transferencias, Asignaciones, Subsidios y Subvenciones, y Pensiones y Jubilaciones</t>
  </si>
  <si>
    <t>Otros Ingresos y Beneficios</t>
  </si>
  <si>
    <t>Ingresos Financieros</t>
  </si>
  <si>
    <t>Incremento por Variación de Inventarios</t>
  </si>
  <si>
    <t>Disminución del Exceso de Estimaciones por Pérdida o Deterioro u Obsolescencia</t>
  </si>
  <si>
    <t>Disminución del Exceso de Provisiones</t>
  </si>
  <si>
    <t>Otros Ingresos y Beneficios Varios</t>
  </si>
  <si>
    <t>Total de Ingresos y Otros Beneficios</t>
  </si>
  <si>
    <t>GASTOS Y OTRAS PÉRDIDAS</t>
  </si>
  <si>
    <t>Gastos de Funcionamiento</t>
  </si>
  <si>
    <t>Servicios Personales</t>
  </si>
  <si>
    <t>Materiales y Suministros</t>
  </si>
  <si>
    <t>Servicios Generales</t>
  </si>
  <si>
    <t>Transferencias, Asignaciones, Subsidios y Otras Ayudas</t>
  </si>
  <si>
    <t>Transferencias Internas y Asignaciones al Sector Público</t>
  </si>
  <si>
    <t>Transferencias al Resto del Sector Público</t>
  </si>
  <si>
    <t>Subsidios y Subvenciones</t>
  </si>
  <si>
    <t>Ayudas Sociales</t>
  </si>
  <si>
    <t>Pensiones y Jubilaciones</t>
  </si>
  <si>
    <t>Transferencias a Fideicomisos, Mandatos y Contratos Análogos</t>
  </si>
  <si>
    <t>Transferencias a la Seguridad Social</t>
  </si>
  <si>
    <t>Donativos</t>
  </si>
  <si>
    <t>Transferencias al Exterior</t>
  </si>
  <si>
    <t>Participaciones y Aportaciones</t>
  </si>
  <si>
    <t>Participaciones</t>
  </si>
  <si>
    <t>Convenios</t>
  </si>
  <si>
    <t>Intereses, Comisiones y Otros Gastos de la Deuda Pública</t>
  </si>
  <si>
    <t>Intereses de la Deuda Pública</t>
  </si>
  <si>
    <t>Comisiones de la Deuda Pública</t>
  </si>
  <si>
    <t>Gastos de la Deuda Pública</t>
  </si>
  <si>
    <t>Costo por Coberturas</t>
  </si>
  <si>
    <t>Apoyos Financieros</t>
  </si>
  <si>
    <t>Otros Gastos y Pérdidas Extraordinarias</t>
  </si>
  <si>
    <t>Estimaciones, Depreciaciones, Deterioros, Obsolescencia y Amortizaciones</t>
  </si>
  <si>
    <t>Provisiones</t>
  </si>
  <si>
    <t>Disminución de Inventarios</t>
  </si>
  <si>
    <t>Aumento por Insuficiencia de Estimaciones por Pérdida o Deterioro u Obsolescencia</t>
  </si>
  <si>
    <t>Aumento por Insuficiencia de Provisiones</t>
  </si>
  <si>
    <t>Otros Gastos</t>
  </si>
  <si>
    <t>Inversión Pública</t>
  </si>
  <si>
    <t>Inversión Pública no Capitalizable</t>
  </si>
  <si>
    <t>Total de Gastos y Otras Pérdidas</t>
  </si>
  <si>
    <t>Resultados del Ejercicio (Ahorro/Desahorro)</t>
  </si>
  <si>
    <t>Concepto</t>
  </si>
  <si>
    <t xml:space="preserve">Hacienda Pública / Patrimonio
Contribuido
</t>
  </si>
  <si>
    <t>Hacienda Pública/ Patrimonio
Generado de 
Ejercicios Anteriores</t>
  </si>
  <si>
    <t>Hacienda Pública/ Patrimonio
Generado de Ejercicio</t>
  </si>
  <si>
    <t>Total</t>
  </si>
  <si>
    <t xml:space="preserve">Revalúos  </t>
  </si>
  <si>
    <t xml:space="preserve">   Origen</t>
  </si>
  <si>
    <t>Aplicación</t>
  </si>
  <si>
    <t>Exceso o Insuficiencia en la Actualización de la Hacienda Pública/Patrimonio</t>
  </si>
  <si>
    <t>Flujo de Efectivo de las Actividades de Operación</t>
  </si>
  <si>
    <t>Origen</t>
  </si>
  <si>
    <t>Participaciones y Aportaciones, Convenios, Incentivos Derivados de la Colaboración Fiscal y Fondos Distintos de Aportaciones</t>
  </si>
  <si>
    <t>Transferencias, Asignaciones y Subsidios y Subvenciones, y Pensiones y Jubilaciones</t>
  </si>
  <si>
    <t>XX</t>
  </si>
  <si>
    <t>Otros Orígenes de Operación</t>
  </si>
  <si>
    <t>xx</t>
  </si>
  <si>
    <t>Transferencias al resto del Sector Público</t>
  </si>
  <si>
    <t xml:space="preserve">Subsidios y Subvenciones </t>
  </si>
  <si>
    <t xml:space="preserve">Participaciones </t>
  </si>
  <si>
    <t>Otras Aplicaciones de Operación</t>
  </si>
  <si>
    <t>Flujo Neto de Efectivo por Actividades de Operación</t>
  </si>
  <si>
    <t>Flujo de Efectivo de las actividades de Inversión</t>
  </si>
  <si>
    <t>Otros Orígenes de Inversión</t>
  </si>
  <si>
    <t>1240-1250</t>
  </si>
  <si>
    <t>Otras Aplicaciones de Inversión</t>
  </si>
  <si>
    <t>Flujo Neto de Efectivo por Actividades de Inversión</t>
  </si>
  <si>
    <t>Flujo de Efectivo de las actividades de Financiamiento</t>
  </si>
  <si>
    <t>Endeudamiento Neto</t>
  </si>
  <si>
    <t>Interno</t>
  </si>
  <si>
    <t>Externo</t>
  </si>
  <si>
    <t>Otros Orígenes de Financiamiento</t>
  </si>
  <si>
    <t>Servicios de la Deuda</t>
  </si>
  <si>
    <t>Otras Aplicaciones de Financiamiento</t>
  </si>
  <si>
    <t>Flujo Neto de Efectivo por Actividades de Financiamiento</t>
  </si>
  <si>
    <t>Incremento/Disminución Neta en el Efectivo y Equivalentes al Efectivo</t>
  </si>
  <si>
    <t>Efectivo y Equivalentes al Efectivo al Inicio del Ejercicio</t>
  </si>
  <si>
    <t>Efectivo y Equivalentes al Efectivo al Final del Ejercicio</t>
  </si>
  <si>
    <t>Ingresos</t>
  </si>
  <si>
    <t>Saldo Inicial 
1</t>
  </si>
  <si>
    <t>Cargos del Periodo
2</t>
  </si>
  <si>
    <t>Abonos del Periodo
3</t>
  </si>
  <si>
    <t>Saldo Final 
4 (1+2-3)</t>
  </si>
  <si>
    <t>Variación del Periodo
(4-1)</t>
  </si>
  <si>
    <t>Denominación de las Deudas</t>
  </si>
  <si>
    <t>Moneda de Contratación</t>
  </si>
  <si>
    <t>Institución o País Acreedor</t>
  </si>
  <si>
    <t>Saldo Inicial del Período</t>
  </si>
  <si>
    <t>Saldo Final del Período</t>
  </si>
  <si>
    <t>DEUDA PÚBLICA</t>
  </si>
  <si>
    <t xml:space="preserve">Corto Plazo               </t>
  </si>
  <si>
    <t>Deuda Interna</t>
  </si>
  <si>
    <t>Instituciones de Crédito</t>
  </si>
  <si>
    <t>Títulos y Valores</t>
  </si>
  <si>
    <t>Arrendamientos Financieros</t>
  </si>
  <si>
    <t>Deuda Externa</t>
  </si>
  <si>
    <t>Organismos Financieros Internacionales</t>
  </si>
  <si>
    <t>Deuda Bilateral</t>
  </si>
  <si>
    <t>Subtotal a Corto Plazo</t>
  </si>
  <si>
    <t xml:space="preserve">Largo Plazo           </t>
  </si>
  <si>
    <t>Subtotal Largo Plazo</t>
  </si>
  <si>
    <t>Otros Pasivos</t>
  </si>
  <si>
    <t>Total Deuda y Otros Pasivos</t>
  </si>
  <si>
    <t>Cantidad</t>
  </si>
  <si>
    <t>Bajo protesta de decir verdad declaramos que los Estados Financieros y sus notas, son razonablemente correctos y son responsabilidad del emisor.</t>
  </si>
  <si>
    <t>Rubro de Ingresos</t>
  </si>
  <si>
    <t>Diferencia</t>
  </si>
  <si>
    <t>Estimado</t>
  </si>
  <si>
    <t>Ampliaciones y Reducciones</t>
  </si>
  <si>
    <t>Modificado</t>
  </si>
  <si>
    <t>Devengado</t>
  </si>
  <si>
    <t>Recaudado</t>
  </si>
  <si>
    <t>(1)</t>
  </si>
  <si>
    <t>(2)</t>
  </si>
  <si>
    <t>(3 = 1 + 2)</t>
  </si>
  <si>
    <t>(4)</t>
  </si>
  <si>
    <t>(5)</t>
  </si>
  <si>
    <t>(6 = 5 - 1)</t>
  </si>
  <si>
    <t>10</t>
  </si>
  <si>
    <t>20</t>
  </si>
  <si>
    <t>30</t>
  </si>
  <si>
    <t>40</t>
  </si>
  <si>
    <t>50</t>
  </si>
  <si>
    <t>60</t>
  </si>
  <si>
    <t>Ingresos por Venta de Bienes, Prestación de Servicios y Otros Ingresos</t>
  </si>
  <si>
    <t>70</t>
  </si>
  <si>
    <t>Participaciones, Aportaciones, Convenios, Incentivos de Derivados de la Colaboración Fiscal y Fondos Distintos de Aportaciones</t>
  </si>
  <si>
    <t>80</t>
  </si>
  <si>
    <t>90</t>
  </si>
  <si>
    <t>Ingresos Derivados de Financiamientos</t>
  </si>
  <si>
    <t>00</t>
  </si>
  <si>
    <t>Ingresos Excedentes</t>
  </si>
  <si>
    <t>Estado Analítico de Ingresos Por Fuente de Financiamiento</t>
  </si>
  <si>
    <t>Ingresos del Poder Ejecutivo Federal o Estatal y de los Municipios</t>
  </si>
  <si>
    <r>
      <t>Productos</t>
    </r>
    <r>
      <rPr>
        <vertAlign val="superscript"/>
        <sz val="8"/>
        <rFont val="Arial"/>
        <family val="2"/>
      </rPr>
      <t>1</t>
    </r>
  </si>
  <si>
    <r>
      <t>Aprovechamientos</t>
    </r>
    <r>
      <rPr>
        <vertAlign val="superscript"/>
        <sz val="8"/>
        <rFont val="Arial"/>
        <family val="2"/>
      </rPr>
      <t>2</t>
    </r>
  </si>
  <si>
    <t>Ingresos de los Entes Públicos de los Poderes Legislativo y
Judicial, de los Órganos Autónomos y del Sector Paraestatal o Paramunicipal, así como de las Empresas Productivas del Estado</t>
  </si>
  <si>
    <r>
      <t>Productos</t>
    </r>
    <r>
      <rPr>
        <vertAlign val="superscript"/>
        <sz val="8"/>
        <color rgb="FF0070C0"/>
        <rFont val="Arial"/>
        <family val="2"/>
      </rPr>
      <t>1</t>
    </r>
  </si>
  <si>
    <r>
      <t>Ingresos por Venta de Bienes, Prestación de Servicios y Otros Ingresos</t>
    </r>
    <r>
      <rPr>
        <vertAlign val="superscript"/>
        <sz val="8"/>
        <rFont val="Arial"/>
        <family val="2"/>
      </rPr>
      <t>3</t>
    </r>
  </si>
  <si>
    <t>Ingresos Derivados de Financiamiento</t>
  </si>
  <si>
    <r>
      <rPr>
        <vertAlign val="superscript"/>
        <sz val="8"/>
        <color theme="1"/>
        <rFont val="Arial"/>
        <family val="2"/>
      </rPr>
      <t>1</t>
    </r>
    <r>
      <rPr>
        <sz val="8"/>
        <color theme="1"/>
        <rFont val="Arial"/>
        <family val="2"/>
      </rPr>
      <t xml:space="preserve"> Incluye intereses que generan las cuentas bancarias de los entes públicos en productos.</t>
    </r>
  </si>
  <si>
    <r>
      <rPr>
        <vertAlign val="superscript"/>
        <sz val="8"/>
        <color theme="1"/>
        <rFont val="Arial"/>
        <family val="2"/>
      </rPr>
      <t>2</t>
    </r>
    <r>
      <rPr>
        <sz val="8"/>
        <color theme="1"/>
        <rFont val="Arial"/>
        <family val="2"/>
      </rPr>
      <t xml:space="preserve"> Incluye donativos en efectivo del Poder Ejecutivo, entre otros aprovechamientos.</t>
    </r>
  </si>
  <si>
    <r>
      <rPr>
        <vertAlign val="superscript"/>
        <sz val="8"/>
        <color theme="1"/>
        <rFont val="Arial"/>
        <family val="2"/>
      </rPr>
      <t>3</t>
    </r>
    <r>
      <rPr>
        <sz val="8"/>
        <color theme="1"/>
        <rFont val="Arial"/>
        <family val="2"/>
      </rPr>
      <t xml:space="preserve"> Se refiere a los ingresos propios obtenidos por los Poderes Legislativo y Judicial, los Órganos Autónomos y las entidades de la administración pública paraestatal y paramunicipal, por sus actividades diversas no inherentes a su operación que generan recursos y que no sean ingresos por venta de bienes o prestación de servicios, tales como donativos en efectivo, entre otros.</t>
    </r>
  </si>
  <si>
    <t>Egresos</t>
  </si>
  <si>
    <t>Subejercicio</t>
  </si>
  <si>
    <t>Aprobado</t>
  </si>
  <si>
    <t>Ampliaciones/ (Reducciones)</t>
  </si>
  <si>
    <t>Pagado</t>
  </si>
  <si>
    <t>3 = (1 + 2 )</t>
  </si>
  <si>
    <t>6 = ( 3 - 4 )</t>
  </si>
  <si>
    <t xml:space="preserve">    Poder Ejecutivo </t>
  </si>
  <si>
    <t xml:space="preserve">    Poder Legislativo</t>
  </si>
  <si>
    <t xml:space="preserve">    Poder Judicial</t>
  </si>
  <si>
    <t xml:space="preserve">    Organismos Autónomos</t>
  </si>
  <si>
    <t>Entidades Paraestatales Empresariales Financieras Monetarias con Participación Estatal Mayoritaria</t>
  </si>
  <si>
    <t>Entidades Paraestatales Financieras No Monetarias con Participación Estatal Mayoritaria</t>
  </si>
  <si>
    <t>Fideicomisos Financieros Públicos con Participación Estatal Mayoritaria</t>
  </si>
  <si>
    <t xml:space="preserve">Egresos </t>
  </si>
  <si>
    <t>Total del Gasto</t>
  </si>
  <si>
    <t>Entidades Paraestatales y Fideicomisos No Empresariales y No Financieros</t>
  </si>
  <si>
    <t>Instituciones Públicas de la Seguridad Social</t>
  </si>
  <si>
    <t>Entidades Paraestatales Empresariales No Financieras con Participación Estatal Mayoritaria</t>
  </si>
  <si>
    <t>Fideicomisos Empresariales No Financieros con Participación Estatal Mayoritaria</t>
  </si>
  <si>
    <t>Remuneraciones al Personal de Carácter Permanente</t>
  </si>
  <si>
    <t>Remuneraciones al Personal de Carácter Transitorio</t>
  </si>
  <si>
    <t>Remuneraciones Adicionales y Especiales</t>
  </si>
  <si>
    <t>Seguridad Social</t>
  </si>
  <si>
    <t>Otras Prestaciones Sociales y Económicas</t>
  </si>
  <si>
    <t>Previsiones</t>
  </si>
  <si>
    <t>Pago de Estímulos a Servidores Públicos</t>
  </si>
  <si>
    <t>Materiales de Administración, Emisión de Documentos y Artículos Oficiales</t>
  </si>
  <si>
    <t>Alimentos y Utensilios</t>
  </si>
  <si>
    <t>Materias Primas y Materiales de Producción y Comercialización</t>
  </si>
  <si>
    <t>Materiales y Artículos de Construcción y de Reparación</t>
  </si>
  <si>
    <t>Productos Químicos, Farmacéuticos y de Laboratorio</t>
  </si>
  <si>
    <t>Combustibles, Lubricantes y Aditivos</t>
  </si>
  <si>
    <t>Vestuario, Blancos, Prendas de Protección y Artículos Deportivos</t>
  </si>
  <si>
    <t>Materiales y Suministros Para Seguridad</t>
  </si>
  <si>
    <t>Herramientas, Refacciones y Accesorios Menores</t>
  </si>
  <si>
    <t>Servicios Básicos</t>
  </si>
  <si>
    <t>Servicios de Arrendamiento</t>
  </si>
  <si>
    <t>Servicios Profesionales, Científicos, Técnicos y Otros Servicios</t>
  </si>
  <si>
    <t>Servicios Financieros, Bancarios y Comerciales</t>
  </si>
  <si>
    <t>Servicios de Instalación, Reparación, Mantenimiento y Conservación</t>
  </si>
  <si>
    <t>Servicios de Comunicación Social y Publicidad.</t>
  </si>
  <si>
    <t>Servicios de Traslado y Viáticos</t>
  </si>
  <si>
    <t>Servicios Oficiales</t>
  </si>
  <si>
    <t>Otros Servicios Generales</t>
  </si>
  <si>
    <t>Transferencias a Fideicomisos, Mandatos y Otros Análogos</t>
  </si>
  <si>
    <t>Bienes Muebles, Inmuebles e Intangibles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</si>
  <si>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</si>
  <si>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</si>
  <si>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</si>
  <si>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</si>
  <si>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</si>
  <si>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</si>
  <si>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</si>
  <si>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</si>
  <si>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Obra Pública en Bienes de Dominio Público</t>
  </si>
  <si>
    <t>Obra Pública en Bienes Propios</t>
  </si>
  <si>
    <t>Proyectos Productivos y Acciones de Fomento</t>
  </si>
  <si>
    <t>Inversiones Financieras y Otras Provisiones</t>
  </si>
  <si>
    <t>Inversiones Para el Fomento de Actividades Productivas.</t>
  </si>
  <si>
    <t>Acciones y Participaciones de Capital</t>
  </si>
  <si>
    <t>Compra de Títulos y Valores</t>
  </si>
  <si>
    <t>Concesión de Préstamos</t>
  </si>
  <si>
    <t>Inversiones en Fideicomisos, Mandatos y Otros Análogos</t>
  </si>
  <si>
    <t>Otras Inversiones Financieras</t>
  </si>
  <si>
    <t>Provisiones para Contingencias y Otras Erogaciones Especiales</t>
  </si>
  <si>
    <t>Deuda Pública</t>
  </si>
  <si>
    <t>Amortización de la Deuda Pública</t>
  </si>
  <si>
    <t>Adeudos de Ejercicios Fiscales Anteriores (Adefas)</t>
  </si>
  <si>
    <t>Gasto Corriente</t>
  </si>
  <si>
    <t>Gasto de Capital</t>
  </si>
  <si>
    <t>Amortización de la Deuda y Disminución de Pasivos</t>
  </si>
  <si>
    <t>Adeudos de Ejercicios Fiscales Anteriores</t>
  </si>
  <si>
    <t>Saneamiento del Sistema Financiero</t>
  </si>
  <si>
    <t>Transferencias, Participaciones y Aportaciones entre Diferentes Niveles y Ordenes de Gobierno</t>
  </si>
  <si>
    <t>Transacciones de la Deuda Publica / Costo Financiero de la Deuda</t>
  </si>
  <si>
    <t>Otras no Clasificadas en Funciones Anteriores</t>
  </si>
  <si>
    <t>Otras Industrias y Otros Asuntos Económicos</t>
  </si>
  <si>
    <t>Ciencia, Tecnología e Innovación</t>
  </si>
  <si>
    <t>Turismo</t>
  </si>
  <si>
    <t>Comunicaciones</t>
  </si>
  <si>
    <t>Transporte</t>
  </si>
  <si>
    <t>Minería, Manufacturas y Construcción</t>
  </si>
  <si>
    <t>Combustibles y Energía</t>
  </si>
  <si>
    <t>Agropecuaria, Silvicultura, Pesca y Caza</t>
  </si>
  <si>
    <t>Asuntos Económicos, Comerciales y Laborales en General</t>
  </si>
  <si>
    <t>Desarrollo Económico</t>
  </si>
  <si>
    <t>Otros Asuntos Sociales</t>
  </si>
  <si>
    <t>Protección Social</t>
  </si>
  <si>
    <t>Educación</t>
  </si>
  <si>
    <t>Recreación, Cultura y Otras Manifestaciones Sociales</t>
  </si>
  <si>
    <t>Salud</t>
  </si>
  <si>
    <t>Vivienda y Servicios a la Comunidad</t>
  </si>
  <si>
    <t>Protección Ambiental</t>
  </si>
  <si>
    <t>Desarrollo Social</t>
  </si>
  <si>
    <t>Asuntos de Orden Público y de Seguridad Interior</t>
  </si>
  <si>
    <t>Seguridad Nacional</t>
  </si>
  <si>
    <t>Asuntos Financieros y Hacendarios</t>
  </si>
  <si>
    <t>Relaciones Exteriores</t>
  </si>
  <si>
    <t>Coordinación de la Política de Gobierno</t>
  </si>
  <si>
    <t>Justicia</t>
  </si>
  <si>
    <t>Legislación</t>
  </si>
  <si>
    <t>Gobierno</t>
  </si>
  <si>
    <t>TOTAL</t>
  </si>
  <si>
    <t>Total Otros Instrumentos de Deuda</t>
  </si>
  <si>
    <t>Otros Instrumentos de Deuda</t>
  </si>
  <si>
    <t>Total Créditos Bancarios</t>
  </si>
  <si>
    <t>Creditos Bancarios</t>
  </si>
  <si>
    <t>C = A - B</t>
  </si>
  <si>
    <t>B</t>
  </si>
  <si>
    <t>A</t>
  </si>
  <si>
    <t>Amortización</t>
  </si>
  <si>
    <t>Contratación / Colocación</t>
  </si>
  <si>
    <t>Identificación de Crédito o Instrumento</t>
  </si>
  <si>
    <t xml:space="preserve">“Bajo protesta de decir verdad declaramos que los Estados Financieros y sus notas, son razonablemente correctos y son responsabilidad del emisor”. </t>
  </si>
  <si>
    <t>Total de Intereses de Otros Instrumentos de Deuda</t>
  </si>
  <si>
    <t>Total de Intereses de Créditos Bancarios</t>
  </si>
  <si>
    <t>Créditos Bancarios</t>
  </si>
  <si>
    <t>Adeudos de ejercicios fiscales anteriores</t>
  </si>
  <si>
    <t>H</t>
  </si>
  <si>
    <t>Costo financiero, deuda o apoyos a deudores y ahorradores de la banca</t>
  </si>
  <si>
    <t>D</t>
  </si>
  <si>
    <t>Participaciones a entidades federativas y municipios</t>
  </si>
  <si>
    <t>C</t>
  </si>
  <si>
    <t>Gasto Federalizado</t>
  </si>
  <si>
    <t>I</t>
  </si>
  <si>
    <t>Programas de Gasto Federalizado</t>
  </si>
  <si>
    <t>Aportaciones a fondos de inversión y reestructura de pensiones</t>
  </si>
  <si>
    <t>Z</t>
  </si>
  <si>
    <t>Aportaciones a fondos de estabilización</t>
  </si>
  <si>
    <t>Y</t>
  </si>
  <si>
    <t>Aportaciones a la seguridad social</t>
  </si>
  <si>
    <t>T</t>
  </si>
  <si>
    <t>Pensiones y jubilaciones</t>
  </si>
  <si>
    <t>J</t>
  </si>
  <si>
    <t>Obligaciones</t>
  </si>
  <si>
    <t>Desastres Naturales</t>
  </si>
  <si>
    <t>N</t>
  </si>
  <si>
    <t>Obligaciones de cumplimiento de resolución jurisdiccional</t>
  </si>
  <si>
    <t>L</t>
  </si>
  <si>
    <t>Compromisos</t>
  </si>
  <si>
    <t>Operaciones ajenas</t>
  </si>
  <si>
    <t>W</t>
  </si>
  <si>
    <t>Apoyo a la función pública y al mejoramiento de la gestión</t>
  </si>
  <si>
    <t>O</t>
  </si>
  <si>
    <t>Apoyo al proceso presupuestario y para mejorar la eficiencia institucional</t>
  </si>
  <si>
    <t>M</t>
  </si>
  <si>
    <t>Administrativos y de Apoyo</t>
  </si>
  <si>
    <t>Proyectos de Inversión</t>
  </si>
  <si>
    <t>K</t>
  </si>
  <si>
    <t>Específicos</t>
  </si>
  <si>
    <t>R</t>
  </si>
  <si>
    <t>Funciones de las Fuerzas Armadas (Únicamente Gobierno Federal)</t>
  </si>
  <si>
    <t>Regulación y supervisión</t>
  </si>
  <si>
    <t>G</t>
  </si>
  <si>
    <t>Promoción y fomento</t>
  </si>
  <si>
    <t>F</t>
  </si>
  <si>
    <t>Planeación, seguimiento y evaluación de políticas públicas</t>
  </si>
  <si>
    <t>P</t>
  </si>
  <si>
    <t>Provisión de Bienes Públicos</t>
  </si>
  <si>
    <t>Prestación de Servicios Públicos</t>
  </si>
  <si>
    <t>E</t>
  </si>
  <si>
    <t>Desempeño de las Funciones</t>
  </si>
  <si>
    <t>Otros Subsidios</t>
  </si>
  <si>
    <t>U</t>
  </si>
  <si>
    <t>Sujetos a Reglas de Operación</t>
  </si>
  <si>
    <t>S</t>
  </si>
  <si>
    <t>Subsidios: Sector Social y Privado o Entidades Federativas y Municipios</t>
  </si>
  <si>
    <t>Programas</t>
  </si>
  <si>
    <t>“Bajo protesta de decir verdad declaramos que los Estados Financieros y sus notas, son razonablemente correctos y son responsabilidad del emisor”</t>
  </si>
  <si>
    <t xml:space="preserve">Participaciones y Aportaciones </t>
  </si>
  <si>
    <t>Capítulos de Gasto</t>
  </si>
  <si>
    <t>Ingresos por Ventas de Bienes y Servicios</t>
  </si>
  <si>
    <t>Rubros de Ingresos</t>
  </si>
  <si>
    <t>Recaudado / 
Pagado</t>
  </si>
  <si>
    <t>Estimado /
 Aprobado</t>
  </si>
  <si>
    <t>3 Para Ingresos se reportan los ingresos recaudados; para egresos se reportan los egresos pagados</t>
  </si>
  <si>
    <t>2 Los egresos que se presentan son los egresos presupuestarios totales sin incluir los egresos por amortización. Los egresos del Gobierno de la Entidad Federativa corresponden a los del Poder Ejecutivo, Legislativo, Judicial y Órganos Autónomos</t>
  </si>
  <si>
    <t>1 Los Ingresos que se presentan son los ingresos presupuestario totales sin incluir los ingresos por financiamientos. Los Ingresos del Gobierno de la Entidad Federativa corresponden a los del Poder Ejecutivo, Legislativo Judicial y Autónomos</t>
  </si>
  <si>
    <t>C. Endeudamiento ó desendeudamiento (C = A - B)</t>
  </si>
  <si>
    <t>B.  Amortización de la deuda</t>
  </si>
  <si>
    <t>A. Financiamiento</t>
  </si>
  <si>
    <r>
      <t xml:space="preserve">Pagado </t>
    </r>
    <r>
      <rPr>
        <b/>
        <vertAlign val="superscript"/>
        <sz val="8"/>
        <rFont val="Arial"/>
        <family val="2"/>
      </rPr>
      <t>3</t>
    </r>
  </si>
  <si>
    <t>V. Balance Primario (Superávit o Déficit) (V= III - IV)</t>
  </si>
  <si>
    <t>IV. Intereses, Comisiones y Gastos de la Deuda</t>
  </si>
  <si>
    <t>III. Balance Presupuestario (Superávit o Déficit)</t>
  </si>
  <si>
    <t>III. Balance Presupuestario (Superávit o Déficit) (III = I - II)</t>
  </si>
  <si>
    <r>
      <t xml:space="preserve">4. Egresos del Sector Paraestatal </t>
    </r>
    <r>
      <rPr>
        <b/>
        <vertAlign val="superscript"/>
        <sz val="8"/>
        <rFont val="Arial"/>
        <family val="2"/>
      </rPr>
      <t>2</t>
    </r>
  </si>
  <si>
    <r>
      <t xml:space="preserve">3. Egresos del Gobierno de la Entidad Federativa </t>
    </r>
    <r>
      <rPr>
        <b/>
        <vertAlign val="superscript"/>
        <sz val="8"/>
        <rFont val="Arial"/>
        <family val="2"/>
      </rPr>
      <t>2</t>
    </r>
  </si>
  <si>
    <t>II. Egresos Presupuestarios (II=3+4)</t>
  </si>
  <si>
    <r>
      <t xml:space="preserve">2. Ingresos del Sector Paraestatal </t>
    </r>
    <r>
      <rPr>
        <b/>
        <vertAlign val="superscript"/>
        <sz val="8"/>
        <rFont val="Arial"/>
        <family val="2"/>
      </rPr>
      <t>1</t>
    </r>
  </si>
  <si>
    <r>
      <t xml:space="preserve">1. Ingresos del Gobierno de la Entidad Federativa </t>
    </r>
    <r>
      <rPr>
        <b/>
        <vertAlign val="superscript"/>
        <sz val="8"/>
        <rFont val="Arial"/>
        <family val="2"/>
      </rPr>
      <t>1</t>
    </r>
  </si>
  <si>
    <t>I. Ingresos Presupuestarios (I=1+2)</t>
  </si>
  <si>
    <t>Juicios</t>
  </si>
  <si>
    <t>Garantías</t>
  </si>
  <si>
    <t>Avales</t>
  </si>
  <si>
    <t>Deuda Contingente</t>
  </si>
  <si>
    <t>Superávit/Déficit</t>
  </si>
  <si>
    <t>No Etiquetado</t>
  </si>
  <si>
    <t>Recursos Fiscales</t>
  </si>
  <si>
    <t xml:space="preserve">Financiamientos Internos </t>
  </si>
  <si>
    <t>Financiamientos Externos</t>
  </si>
  <si>
    <t>Ingresos Propios</t>
  </si>
  <si>
    <t xml:space="preserve">Recursos Federales </t>
  </si>
  <si>
    <t>Recursos Estatales</t>
  </si>
  <si>
    <t xml:space="preserve">Otros Recursos de Libre Disposición </t>
  </si>
  <si>
    <t>Etiquetado</t>
  </si>
  <si>
    <t xml:space="preserve">Otros Recursos de Transferencias Federales Etiquetadas </t>
  </si>
  <si>
    <t>Despacho del Rector</t>
  </si>
  <si>
    <t>Despacho de la Secretaria Académica</t>
  </si>
  <si>
    <t>Despacho de la Secretaria Administrativa</t>
  </si>
  <si>
    <t xml:space="preserve">NOTAS A LOS ESTADOS FINANCIEROS </t>
  </si>
  <si>
    <t>Ente Público:</t>
  </si>
  <si>
    <t>UNIVERSIDAD POLITÉCNICA DE JUVENTINO ROSAS</t>
  </si>
  <si>
    <t>NOTAS DE DESGLOSE</t>
  </si>
  <si>
    <t>I) NOTAS AL ESTADO DE SITUACIÓN FINANCIERA</t>
  </si>
  <si>
    <t>* EFECTIVO Y EQUIVALENTES</t>
  </si>
  <si>
    <t>ESF-01 FONDOS C/INVERSIONES FINANCIERAS</t>
  </si>
  <si>
    <t>MONTO</t>
  </si>
  <si>
    <t>TIPO</t>
  </si>
  <si>
    <t>MONTO PARCIAL</t>
  </si>
  <si>
    <t>1114 Inversiones a 3 meses</t>
  </si>
  <si>
    <t>1121 Inversiones mayores a 3 meses hasta 12.</t>
  </si>
  <si>
    <t>1211 INVERSIONES A LP</t>
  </si>
  <si>
    <t>* DERECHOSA RECIBIR EFECTIVO Y EQUIVALENTES Y BIENES O SERVICIOS A RECIBIR</t>
  </si>
  <si>
    <t>ESF-02 INGRESOS P/RECUPERAR</t>
  </si>
  <si>
    <t>2014</t>
  </si>
  <si>
    <t>2013</t>
  </si>
  <si>
    <t>1122 CUENTAS POR COBRAR CP</t>
  </si>
  <si>
    <t>1124 INGRESOS POR RECUPERAR CP</t>
  </si>
  <si>
    <t>ESF-03 DEUDORES P/RECUPERAR</t>
  </si>
  <si>
    <t>90 DIAS</t>
  </si>
  <si>
    <t>180 DIAS</t>
  </si>
  <si>
    <t>365 DIAS</t>
  </si>
  <si>
    <t>1123 DEUDORES PENDIENTES POR RECUPERAR</t>
  </si>
  <si>
    <t>1125  FONDO FIJO</t>
  </si>
  <si>
    <t>1131 ANTICIPO A PROVEEDORES</t>
  </si>
  <si>
    <t>1134 ANTICIPO A CONTRATISTAS BIENES PROPIOS</t>
  </si>
  <si>
    <t>* BIENES DISPONIBLES PARA SU TRANSFORMACIÓN O CONSUMO.</t>
  </si>
  <si>
    <t>ESF-05 INVENTARIO Y ALMACENES</t>
  </si>
  <si>
    <t>METODO</t>
  </si>
  <si>
    <t>1140 INVENTARIOS</t>
  </si>
  <si>
    <t>1150 ALMACENES</t>
  </si>
  <si>
    <t xml:space="preserve">* INVERSIONES FINANCIERAS. </t>
  </si>
  <si>
    <t>ESF-06 FIDEICOMISOS, MANDATOS Y CONTRATOS ANALOGOS</t>
  </si>
  <si>
    <t>CARACTERISTICAS</t>
  </si>
  <si>
    <t>NOMBRE DE FIDEICOMIS0O</t>
  </si>
  <si>
    <t>OBJETO</t>
  </si>
  <si>
    <t>1213 FIDEICOMISOS, MANDATOS Y CONTRATOS ANÁLOGOS</t>
  </si>
  <si>
    <t>ESF-07 PARTICIPACIONES Y APORTACIONES DE CAPITAL</t>
  </si>
  <si>
    <t>EMPRESA/OPDES</t>
  </si>
  <si>
    <t>1214 PARTICIPACIONES Y APORTACIONES DE CAPITAL</t>
  </si>
  <si>
    <t>* BIENES MUEBLES, INMUEBLES E INTAGIBLES</t>
  </si>
  <si>
    <t>ESF-08 BIENES MUEBLES E INMUEBLES</t>
  </si>
  <si>
    <t>SALDO INICIAL</t>
  </si>
  <si>
    <t>SALDO FINAL</t>
  </si>
  <si>
    <t>FLUJO</t>
  </si>
  <si>
    <t>CRITERIO</t>
  </si>
  <si>
    <t>1233058300  EDIFICIOS NO HABITACIONALES</t>
  </si>
  <si>
    <t>1233583001  EDIFICIOS A VALOR HISTORICO</t>
  </si>
  <si>
    <t>1230   BIENES INMUEBLES, INFRAESTRUCTURA</t>
  </si>
  <si>
    <t>1241151100  MUEBLES DE OFICINA Y ESTANTERÍA</t>
  </si>
  <si>
    <t>1241151101  MUEB DE OFIC 2010</t>
  </si>
  <si>
    <t>1241251200  MUEB. EXCEPTO 2011</t>
  </si>
  <si>
    <t>1241351500  EQ. DE CÓMP. 2011</t>
  </si>
  <si>
    <t>1241351501  EQ. DE CÓMP. 2010</t>
  </si>
  <si>
    <t>1241951900  OTROS MOBIL. 2011</t>
  </si>
  <si>
    <t>1241951901  OTROS MOBIL. 2010</t>
  </si>
  <si>
    <t>1242152100  EQUIPO Y APARATOS AUDIOVISUALES</t>
  </si>
  <si>
    <t>1242352300  CÁMARAS FOTOGRÁFICAS Y DE VIDEO</t>
  </si>
  <si>
    <t>1242952900  OTRO MOBIL. 2011</t>
  </si>
  <si>
    <t>1243153100  EQUIPO MÉDICO Y DE LABORATORIO</t>
  </si>
  <si>
    <t>1243153101  EQ. MÉDICO 2010</t>
  </si>
  <si>
    <t>1244154100  VEHÍCULOS Y EQUIPO TERRESTRE 2011</t>
  </si>
  <si>
    <t>1244154101  AUTOMÓVILES Y CAMIONES 2010</t>
  </si>
  <si>
    <t>1244954900  OTROS EQUIPOS DE TRANSPORTES</t>
  </si>
  <si>
    <t>1245055100  EQUIPO DE DEFENSA Y SEGURIDAD</t>
  </si>
  <si>
    <t>1246156101  MAQ. Y EQUIPO 2010</t>
  </si>
  <si>
    <t>1246256200  MAQUINARIA Y EQUIPO INDUSTRIAL</t>
  </si>
  <si>
    <t>1246456400  SISTEMAS DE AIRE ACO</t>
  </si>
  <si>
    <t>1246556500  EQ. COMUNICACI 2011</t>
  </si>
  <si>
    <t>1246556501  EQ. COMUNICACI 2010</t>
  </si>
  <si>
    <t>1246656600  EQ. DE GENERACI 2011</t>
  </si>
  <si>
    <t>1246656601  EQ. DE GENERACI 2010</t>
  </si>
  <si>
    <t>1246756700  HERRAM. Y MÁQUI 2011</t>
  </si>
  <si>
    <t>1246756701  HERRAM. Y MÁQUI 2010</t>
  </si>
  <si>
    <t>1246956900  OTROS EQUIPOS</t>
  </si>
  <si>
    <t>1247151300  BIEN. ARTÍSTICO 2011</t>
  </si>
  <si>
    <t>1247151301  BIEN. ARTÍSTICO 2010</t>
  </si>
  <si>
    <t>1240   BIENES MUEBLES</t>
  </si>
  <si>
    <t>1261258301  DEP. ACUM. DE EDIFIC</t>
  </si>
  <si>
    <t>1263151101  MUEBLES DE OFICINA Y</t>
  </si>
  <si>
    <t>1263151201  "MUEBLES, EXCEPTO DE</t>
  </si>
  <si>
    <t>1263151301  "BIENES ARTÍSTICOS,</t>
  </si>
  <si>
    <t>1263151501  EPO. DE COMPUTO Y DE</t>
  </si>
  <si>
    <t>1263151901  OTROS MOBILIARIOS Y</t>
  </si>
  <si>
    <t>1263252101  EQUIPOS Y APARATOS A</t>
  </si>
  <si>
    <t>1263252301  CAMARAS FOTOGRAFICAS</t>
  </si>
  <si>
    <t>1263252901  OTRO MOBILIARIO Y EP</t>
  </si>
  <si>
    <t>1263353101  EQUIPO MÉDICO Y DE L</t>
  </si>
  <si>
    <t>1263454101  AUTOMÓVILES Y CAMIONES 2010</t>
  </si>
  <si>
    <t>1263454901  OTROS EQUIPOS DE TRANSPORTE 2010</t>
  </si>
  <si>
    <t>1263656101  MAQUINARIA Y EQUIPO</t>
  </si>
  <si>
    <t>1263656201  MAQUINARIA Y EQUIPO</t>
  </si>
  <si>
    <t>1263656401  SISTEMAS DE AIRE ACO</t>
  </si>
  <si>
    <t>1263656501  EQUIPO DE COMUNICACI</t>
  </si>
  <si>
    <t>1263656601  EQUIPOS DE GENERACIÓ</t>
  </si>
  <si>
    <t>1263656701  HERRAMIENTAS Y MÁQUI</t>
  </si>
  <si>
    <t>1263656901  OTROS EQUIPOS 2010</t>
  </si>
  <si>
    <t>1260 DEPRECIACIÓN, DETERIORO Y AMORTIZACIÓN ACUMULADA DE BIENES</t>
  </si>
  <si>
    <t>ESF-09 INTANGIBLES Y DIFERIDOS</t>
  </si>
  <si>
    <t>1250 ACTIVOS INTANGIBLES</t>
  </si>
  <si>
    <t>1270 ACTIVOS DIFERIDOS</t>
  </si>
  <si>
    <t>ESF-10   ESTIMACIONES Y DETERIOROS</t>
  </si>
  <si>
    <t>1280 ESTIMACIÓN POR PÉRDIDA O DETERIORO DE ACTIVOS NO CIRCULANTES</t>
  </si>
  <si>
    <t>ESF-11 OTROS ACTIVOS</t>
  </si>
  <si>
    <t>CARACTERÍSTICAS</t>
  </si>
  <si>
    <t>ESF-12 CUENTAS Y DOCUMENTOS POR PAGAR</t>
  </si>
  <si>
    <t>2111401003  APORTACION PATRONAL IMSS</t>
  </si>
  <si>
    <t>2111401004  APORTACION PATRONAL INFONAVIT</t>
  </si>
  <si>
    <t>2111401005  APORTACION PATRONAL SAR</t>
  </si>
  <si>
    <t>2117101003  ISR SALARIOS POR PAGAR</t>
  </si>
  <si>
    <t>2117101012  ISR POR PAGAR RET. HONORARIOS</t>
  </si>
  <si>
    <t>2117102004  CEDULAR HONORARIOS A PAGAR</t>
  </si>
  <si>
    <t>2117202004  APORTACIÓN TRABAJADOR IMSS</t>
  </si>
  <si>
    <t>2117202005  AMORTIZACION CREDITO INFONAVIT</t>
  </si>
  <si>
    <t>2117301003  IVA TRASLADADO</t>
  </si>
  <si>
    <t>2117301007  IVA  POR PAGAR</t>
  </si>
  <si>
    <t>2117502102  IMPUESTO NOMINAS A PAGAR</t>
  </si>
  <si>
    <t>2117917001  "OTROS, UNIFORMES, A</t>
  </si>
  <si>
    <t>2117918001  DIVO 5% AL MILLAR</t>
  </si>
  <si>
    <t>2117919003  DESCUENTO POR TELEFONÍA</t>
  </si>
  <si>
    <t>2119904005  CXP POR REMANENTES</t>
  </si>
  <si>
    <t>2119904008  CXP REMANENTE EN SOL</t>
  </si>
  <si>
    <t>ESF-13 OTROS PASIVOS DIFERIDOS A CORTO PLAZO</t>
  </si>
  <si>
    <t>NATURALEZA</t>
  </si>
  <si>
    <t>2159 OTROS PASIVOS DIFERIDOS A CORTO PLAZO</t>
  </si>
  <si>
    <t>ESF-13 FONDOS Y BIENES DE TERCEROS EN GARANTÍA Y/O ADMINISTRACIÓN A CORTO PLAZO</t>
  </si>
  <si>
    <t>2160 FONDOS Y BIENES DE TERCEROS EN GARANTÍA Y/O ADMINISTRACIÓN CP</t>
  </si>
  <si>
    <t>ESF-13 PASIVO DIFERIDO A LARGO PLAZO</t>
  </si>
  <si>
    <t>2240 PASIVOS DIFERIDOS A LARGO PLAZO</t>
  </si>
  <si>
    <t>ESF-14 OTROS PASIVOS CIRCULANTES</t>
  </si>
  <si>
    <t>2199 OTROS PASIVOS CIRCULANTES</t>
  </si>
  <si>
    <t>II) NOTAS AL ESTADO DE ACTIVIDADES</t>
  </si>
  <si>
    <t>INGRESOS DE GESTIÓN</t>
  </si>
  <si>
    <t>ERA-01 INGRESOS</t>
  </si>
  <si>
    <t>NOTA</t>
  </si>
  <si>
    <t>4173730205  CURSOS DE IDIOMAS</t>
  </si>
  <si>
    <t>4173730206  CURSOS OTROS</t>
  </si>
  <si>
    <t>4173730503  GESTORÍA POR CERTIFICACIÓN</t>
  </si>
  <si>
    <t>4173730901  POR CONCEPTO DE FICHAS</t>
  </si>
  <si>
    <t>4170 Ingresos por Venta de Bienes y Serv</t>
  </si>
  <si>
    <t>INGRESOS DE GESTION</t>
  </si>
  <si>
    <t>4221911100  ESTATAL SERVICIOS PERSONALES</t>
  </si>
  <si>
    <t>4221911200  ESTATAL MATERIALES Y SUMINISTROS</t>
  </si>
  <si>
    <t>4221911300  ESTATAL SERVICIOS GENERALES</t>
  </si>
  <si>
    <t>4220 Transferencias, Asignaciones, Subs.</t>
  </si>
  <si>
    <t>PARTICIPACIONES, APORTACIONES</t>
  </si>
  <si>
    <t>ERA-02 OTROS INGRESOS Y BENEFICIOS</t>
  </si>
  <si>
    <t>4399 Otros Ingresos y Beneficios Varios</t>
  </si>
  <si>
    <t>ERA-03 GASTOS</t>
  </si>
  <si>
    <t>%GASTO</t>
  </si>
  <si>
    <t>EXPLICACION</t>
  </si>
  <si>
    <t>5111113000  SUELDOS BASE AL PERS</t>
  </si>
  <si>
    <t>5112121000  HONORARIOS ASIMILABLES A SALARIOS</t>
  </si>
  <si>
    <t>5114141000  APORTACIONES DE SEGURIDAD SOCIAL</t>
  </si>
  <si>
    <t>5114142000  APORTACIONES A FONDOS DE VIVIENDA</t>
  </si>
  <si>
    <t>5114143000  APORT. S. RETIRO.</t>
  </si>
  <si>
    <t>5115154000  PRESTACIONES CONTRACTUALES</t>
  </si>
  <si>
    <t>5122221000  ALIMENTACIÓN DE PERSONAS</t>
  </si>
  <si>
    <t>5131311000  SERVICIO DE ENERGÍA ELÉCTRICA</t>
  </si>
  <si>
    <t>5131317000  SERV. ACCESO A INTE</t>
  </si>
  <si>
    <t>5134341000  SERVICIOS FINANCIEROS Y BANCARIOS</t>
  </si>
  <si>
    <t>5134349000  SERV. FIN., BANCA.</t>
  </si>
  <si>
    <t>5135355000  REPAR. Y MTTO. DE EQ</t>
  </si>
  <si>
    <t>5138385000  GASTOS  DE REPRESENTACION</t>
  </si>
  <si>
    <t>5139398000  IMPUESTO DE NOMINA</t>
  </si>
  <si>
    <t>100</t>
  </si>
  <si>
    <t>III) NOTAS AL ESTADO DE VARIACIÓN A LA HACIEDA PÚBLICA</t>
  </si>
  <si>
    <t>VHP-01 PATRIMONIO CONTRIBUIDO</t>
  </si>
  <si>
    <t>MODIFICACION</t>
  </si>
  <si>
    <t>3110000002  BAJA DE ACTIVO FIJO</t>
  </si>
  <si>
    <t>3111825205  FAM EDU SUPERIOR BIE</t>
  </si>
  <si>
    <t>3111825206  FAM EDU SUPERIOR OBRA PUBLICA</t>
  </si>
  <si>
    <t>3111825216  INT. FAM EDUC S OB P</t>
  </si>
  <si>
    <t>3111835000  CONVENIO BIENES MUEB</t>
  </si>
  <si>
    <t>3113825205  FAM EDU SUP EJE ANT</t>
  </si>
  <si>
    <t>3113825206  FAM EDU SUP EJE ANT OBRA PUBLICA</t>
  </si>
  <si>
    <t>3113828005  FAFEF BIENES MUEBLES</t>
  </si>
  <si>
    <t>3113835000  CONVENIO EJE ANT BIENES MUEBLES</t>
  </si>
  <si>
    <t>3113836000  CONVENIO EJE ANT OBRA PUBLICA</t>
  </si>
  <si>
    <t>3113915000  ESTATALES EJE ANT BIENES MUEBLES</t>
  </si>
  <si>
    <t>3113916000  ESTATALES EJE ANT OBRA PÚBLICA</t>
  </si>
  <si>
    <t>3113924205  MUNICIPAL EJE ANT BIENES MUEBLES</t>
  </si>
  <si>
    <t>3114825205  APLICACIÓN FAM EDU S</t>
  </si>
  <si>
    <t>3114836000  APLICACIÓN CONVENIO</t>
  </si>
  <si>
    <t>3115101001  REASIGNACIÓN BIENES</t>
  </si>
  <si>
    <t>3120000002  DONACIONES DE BIENES</t>
  </si>
  <si>
    <t>VHP-02 PATRIMONIO GENERADO</t>
  </si>
  <si>
    <t>3210 Resultado del Ejercicio (Ahorro/Des</t>
  </si>
  <si>
    <t>3220000017  RESULTADO EJERCICIO 2009</t>
  </si>
  <si>
    <t>3220000018  RESULTADO EJERCICIO 2010</t>
  </si>
  <si>
    <t>3220000019  RESULTADO EJERCICIO 2011</t>
  </si>
  <si>
    <t>3220000020  RESULTADO EJERCICIO 2012</t>
  </si>
  <si>
    <t>3220000021  RESULTADO EJERCICIO 2013</t>
  </si>
  <si>
    <t>3220000022  RESULTADO DEL EJERCICIO 2014</t>
  </si>
  <si>
    <t>3220000023  RESULTADO DEL EJERCICIO 2015</t>
  </si>
  <si>
    <t>3220000024  RESULTADO DEL EJERCICIO 2016</t>
  </si>
  <si>
    <t>3220000025  RESULTADO DEL EJERCICIO 2017</t>
  </si>
  <si>
    <t>3220000026  RESULTADO DEL EJERCICIO 2018</t>
  </si>
  <si>
    <t>3220000027  RESULTADO DEL EJERCICIO 2019</t>
  </si>
  <si>
    <t>3220000028  RESULTADO DEL EJERCICIO 2020</t>
  </si>
  <si>
    <t>3220001000  CAPITALIZACIÓN RECURSOS PROPIOS</t>
  </si>
  <si>
    <t>3220001001  CAPITALIZACIÓN REMANENTES</t>
  </si>
  <si>
    <t>3220690201  APLICACIÓN DE REMANENTE PROPIO</t>
  </si>
  <si>
    <t>3220690202  APLICACIÓN DE REMANENTE FEDERAL</t>
  </si>
  <si>
    <t>3220690204  APLICACIÓN DE REMANENTE MUNICIPAL</t>
  </si>
  <si>
    <t>3220690211  APLICACIÓN DE REMANENTE PROPIO</t>
  </si>
  <si>
    <t>3220690212  APLICACIÓN DE REMANENTE FEDERAL</t>
  </si>
  <si>
    <t>3220690213  APLICACIÓN DE REMANE</t>
  </si>
  <si>
    <t>3220790201  APLICACIÓN DE REMANENTE PROPIO</t>
  </si>
  <si>
    <t>3221792001  REMANENTE CIERRE RECURSOS PROPIOS</t>
  </si>
  <si>
    <t>3221792002   REM REFRENDO RECURS</t>
  </si>
  <si>
    <t>3221793001  REM CIERRE EST LIBRE</t>
  </si>
  <si>
    <t>3221795001  REM CIERRE CONVENIOS</t>
  </si>
  <si>
    <t>3221795002   REM REFRENDO CONVEN</t>
  </si>
  <si>
    <t>3221796001  REMANENTE CIERRE RAMO 33</t>
  </si>
  <si>
    <t>3221796002   REMANENTE REFRENDO RAMO 33</t>
  </si>
  <si>
    <t>SUB TOTAL</t>
  </si>
  <si>
    <t>IV) NOTAS AL ESTADO DE FLUJO DE EFECTIVO</t>
  </si>
  <si>
    <t>EFE-01 FLUJO DE EFECTIVO</t>
  </si>
  <si>
    <t>1112102001  ESTATAL 664</t>
  </si>
  <si>
    <t>1112102002  FEDERAL 943</t>
  </si>
  <si>
    <t>1112102003  NOMINAS 668</t>
  </si>
  <si>
    <t>1112102005  INGRESOS PROPIOS 179</t>
  </si>
  <si>
    <t>1112102009  BANCOMER 187106785 PROMEP</t>
  </si>
  <si>
    <t>1112102015  BANCOMER 0198260206 PROD - APROV</t>
  </si>
  <si>
    <t>1112102020  BANCOMER 0109813330</t>
  </si>
  <si>
    <t>1112106001  BAJIO 189331840101</t>
  </si>
  <si>
    <t>EFE-02 ADQ. BIENES MUEBLES E INMUEBLES</t>
  </si>
  <si>
    <t>% SUB</t>
  </si>
  <si>
    <t>1233 Edificios no Habitacionales</t>
  </si>
  <si>
    <t>1236 Construcciones en Proceso en Bienes</t>
  </si>
  <si>
    <t>INMUEBLES</t>
  </si>
  <si>
    <t>1241 Mobiliario y Equipo de Administraci</t>
  </si>
  <si>
    <t>1242 Mobiliario y Equipo Educacional y R</t>
  </si>
  <si>
    <t>1243 Equipo e Instrumental Médico y de L</t>
  </si>
  <si>
    <t>1244 Equipo de Transporte</t>
  </si>
  <si>
    <t>1246 Maquinaria, Otros Equipos y Herrami</t>
  </si>
  <si>
    <t>MUEBLES</t>
  </si>
  <si>
    <t xml:space="preserve">IV) CONCILIACIÓN DE LOS INGRESOS PRESUPUESTARIOS Y CONTABLES, ASI COMO ENTRE LOS EGRESOS </t>
  </si>
  <si>
    <t>PRESUPUESTARIOS Y LOS GASTOS</t>
  </si>
  <si>
    <t>Conciliación entre los Ingresos Presupuestarios y Contables</t>
  </si>
  <si>
    <t>(Cifras en pesos)</t>
  </si>
  <si>
    <t>1. Ingresos Presupuestarios</t>
  </si>
  <si>
    <t>2. Más ingresos contables no presupuestarios</t>
  </si>
  <si>
    <t>Incremento por variación de inventarios</t>
  </si>
  <si>
    <t>Disminución del exceso de estimaciones por pérdida o deterioro u obsolescencia</t>
  </si>
  <si>
    <t>Disminución del exceso de provisiones</t>
  </si>
  <si>
    <t>Otros ingresos y beneficios varios</t>
  </si>
  <si>
    <t>Otros ingresos contables no presupuestarios</t>
  </si>
  <si>
    <t>3. Menos ingresos presupuestarios no contables</t>
  </si>
  <si>
    <t>Productos de capital</t>
  </si>
  <si>
    <t>Aprovechamientos capital</t>
  </si>
  <si>
    <t>Ingresos derivados de financiamientos</t>
  </si>
  <si>
    <t>Otros Ingresos presupuestarios no contables</t>
  </si>
  <si>
    <t>4. Ingresos Contables (4 = 1 + 2 - 3)</t>
  </si>
  <si>
    <t>Conciliación entre los Egresos Presupuestarios y los Gastos Contables</t>
  </si>
  <si>
    <t>1. Total de egresos (presupuestarios)</t>
  </si>
  <si>
    <t>2. Menos egresos presupuestarios no contables</t>
  </si>
  <si>
    <t>Mobiliario y equipo de administración</t>
  </si>
  <si>
    <t>Mobiliario y equipo educacional y recreativo</t>
  </si>
  <si>
    <t>Equipo e instrumental médico y de laboratorio</t>
  </si>
  <si>
    <t>Vehículos y equipo de transporte</t>
  </si>
  <si>
    <t>Equipo de defensa y seguridad</t>
  </si>
  <si>
    <t>Maquinaria, otros equipos y herramientas</t>
  </si>
  <si>
    <t>Activos biológicos</t>
  </si>
  <si>
    <t>Bienes inmuebles</t>
  </si>
  <si>
    <t>Activos intangibles</t>
  </si>
  <si>
    <t>Obra pública en bienes de dominio público</t>
  </si>
  <si>
    <t>Obra pública en bienes propios</t>
  </si>
  <si>
    <t>Acciones y participaciones de capital</t>
  </si>
  <si>
    <t>Compra de títulos y valores</t>
  </si>
  <si>
    <t>Inversiones en fideicomisos, mandatos y otros análogos</t>
  </si>
  <si>
    <t>Provisiones para contingencias y otras erogaciones especiales</t>
  </si>
  <si>
    <t>Amortización de la deuda publica</t>
  </si>
  <si>
    <t>Adeudos de ejercicios fiscales anteriores (ADEFAS)</t>
  </si>
  <si>
    <t>Otros Egresos Presupuestales No Contables</t>
  </si>
  <si>
    <t>3. Más Gasto Contables No Presupuestales</t>
  </si>
  <si>
    <t>Estimaciones, depreciaciones, deterioros, obsolescencia y amortizaciones</t>
  </si>
  <si>
    <t>Disminución de inventarios</t>
  </si>
  <si>
    <t>Aumento por insuficiencia de estimaciones por pérdida o deterioro u obsolescencia</t>
  </si>
  <si>
    <t>Aumento por insuficiencia de provisiones</t>
  </si>
  <si>
    <t>Otros Gastos Contables No Presupuestales</t>
  </si>
  <si>
    <t>4. Total de Gasto Contable (4 = 1 - 2 + 3)</t>
  </si>
  <si>
    <t>NOTAS DE MEMORIA</t>
  </si>
  <si>
    <t>NOTAS DE MEMORIA.</t>
  </si>
  <si>
    <t>Bajo protesta de decir verdad declaramos que los Estados Financieros y sus Notas son razonablemente correctos y responsabilidad del emisor</t>
  </si>
  <si>
    <t>LIC. SERGIO NAVARRO TEJADA</t>
  </si>
  <si>
    <t>M.I. CARLOS ROMERO VILLEGAS</t>
  </si>
  <si>
    <t>SECRETARIO ADMINISTRATIVO</t>
  </si>
  <si>
    <t>NOTAS DE GESTIÓN ADMINISTRATIVA</t>
  </si>
  <si>
    <t>1. INTRODUCCIÓN</t>
  </si>
  <si>
    <t>La Universidad Politécnica de Juventino Rosas es un organismo descentralizado, cuyo objetivo es impartir Educación Superior.</t>
  </si>
  <si>
    <t>El objetivo del presente documento es la revelación del contexto y de los aspectos económicos-financieros más relevantes que influyeron en las decisiones del período, y que deberán ser considerados en la elaboración de los estados financieros para la mayor comprensión de los mismos y sus particularidades.</t>
  </si>
  <si>
    <t>2. PANORAMA ECONÓMICO Y FINANCIERO</t>
  </si>
  <si>
    <t xml:space="preserve">La Universidad obtiene recursos del Estado y la Federación para su gasto de operación, también cuenta con recursos adicionales de origen estatal y federal para realizar infraestructura y equipamiento de la misma. </t>
  </si>
  <si>
    <t>3. AUTORIZACIÓN E HISTORIA</t>
  </si>
  <si>
    <t>El 5 de diciembre de 2008, los gobiernos Federal y Estatal formalizaron la suscripción del convenio de coordinación para la creación, operación y apoyo financiero a la Universidad Politécnica de Juventino Rosas.</t>
  </si>
  <si>
    <t>El Reglamento Interior de la Universidad Politécnica de Juventino Rosas, fue registrado el 02 de Junio de 2010, el cual sigue vigente y no ha sufrido cambios en su estructura.</t>
  </si>
  <si>
    <t>4. ORGANIZACIÓN Y OBJETO SOCIAL</t>
  </si>
  <si>
    <t>La UPJR tiene por objeto la formación integral de personas, a través de la impartición de educación superior, está constituida como persona moral con fines no lucrativos.  Tiene las siguientes obligaciones fiscales:</t>
  </si>
  <si>
    <t>-          ISR retenciones por salarios</t>
  </si>
  <si>
    <t>-          ISR retenciones por servicios profesionales</t>
  </si>
  <si>
    <t>-          Impuesto sobre nómina</t>
  </si>
  <si>
    <t>-         ISR retención de arrendamiento</t>
  </si>
  <si>
    <t>-          Retención de honorarios cedular</t>
  </si>
  <si>
    <t>Se tiene actualmente la siguiente estructura:</t>
  </si>
  <si>
    <t>5. BASES DE PREPARACIÓN DE LOS ESTADOS FINANCIEROS</t>
  </si>
  <si>
    <t>Para generar la información financiera, se aplica la normatividad emitida por el CONAC y las disposiciones legales aplicables, así como los lineamientos de Gobierno del Estado de Guanajuato.</t>
  </si>
  <si>
    <t>6. POLÍTICAS DE CONTABILIDAD SIGNIFICATIVAS</t>
  </si>
  <si>
    <t>No se hace ningún pago si el compromiso de pago no está autorizado por la Secretaria Administrativa o en su caso por la Rectoría.</t>
  </si>
  <si>
    <t>7. POSICIÓN EN MONEDA EXTRANJERA Y PROTECCIÓN POR RIESGO CAMBIARIO</t>
  </si>
  <si>
    <t>N/A</t>
  </si>
  <si>
    <t>8. REPORTE ANALÍTICO DEL ACTIVO</t>
  </si>
  <si>
    <t>Para la depreciación contable de los activos se aplican los porcentajes establecidos en la ley del impuesto sobre la renta vigente, los activos se registran en el patrimonio de la Universidad sin excepción alguna, se lleva un control de inventarios.</t>
  </si>
  <si>
    <t>9. FIDEICOMISOS, MANDATOS Y ANÁLOGOS</t>
  </si>
  <si>
    <t>10. REPORTE DE LA RECAUDACIÓN</t>
  </si>
  <si>
    <t xml:space="preserve">Los ingresos por derechos educativos de la Universidad son depositados en una cuenta específica que se tiene para dichos pagos por el alumno mediante un formato referenciado en monto, fecha y concepto de pago. </t>
  </si>
  <si>
    <t>11. INFORMACIÓN SOBRE LA DEUDA Y EL REPORTE ANALÍTICO DE LA DEUDA</t>
  </si>
  <si>
    <t>12. CALIFICACIONES OTORGADAS</t>
  </si>
  <si>
    <t>Certificación en ISO 9001:2008</t>
  </si>
  <si>
    <t>13. PROCESO DE MEJORA:</t>
  </si>
  <si>
    <t>Existe un Comité de evaluación de los servicios de Vigilancia, Limpieza, Cafetería y Papelería.</t>
  </si>
  <si>
    <t>14. INFORMACIÓN POR SEGMENTOS</t>
  </si>
  <si>
    <t>15. EVENTOS POSTERIORES AL CIERRE</t>
  </si>
  <si>
    <t>16. PARTES RELACIONADAS</t>
  </si>
  <si>
    <t>17. Responsabilidad sobre la presentación razonable de los Estados Financieros:</t>
  </si>
  <si>
    <t>La información financiera de Estados Financieros y Presupuestales, así como sus notas es generada por el Jefe de Departamento de Recursos Financieros de la UPJR y son firmados por el rector, el Ing. Carlos Romero Villegas, así como por el Secretario Administrativo, el Lic. Sergio Navarro Tejada.</t>
  </si>
  <si>
    <t>PROGRAMAS Y PROYECTOS DE INVERSIÓN</t>
  </si>
  <si>
    <t>Clave del Programa / Proyecto</t>
  </si>
  <si>
    <t>UR</t>
  </si>
  <si>
    <t>Inversión</t>
  </si>
  <si>
    <t>Metas</t>
  </si>
  <si>
    <t>% Avance Financiero</t>
  </si>
  <si>
    <t>% Avance Metas</t>
  </si>
  <si>
    <t>Nombre</t>
  </si>
  <si>
    <t>Descripción</t>
  </si>
  <si>
    <t>Programada</t>
  </si>
  <si>
    <t>Modificada</t>
  </si>
  <si>
    <t>Alcanzada</t>
  </si>
  <si>
    <t>Devengado/ Aprobado</t>
  </si>
  <si>
    <t>Devengado/ Modificado</t>
  </si>
  <si>
    <t>Alcanzado/ Programado</t>
  </si>
  <si>
    <t>Alcanzado/ Modificado</t>
  </si>
  <si>
    <t>G1101</t>
  </si>
  <si>
    <t>ADMINISTRACION DE LO</t>
  </si>
  <si>
    <t>G1143</t>
  </si>
  <si>
    <t>OPERACIÓN DEL MODELO</t>
  </si>
  <si>
    <t>3046</t>
  </si>
  <si>
    <t>G2085</t>
  </si>
  <si>
    <t>DIRECCIÓN ESTRATÉGICA</t>
  </si>
  <si>
    <t>P0755</t>
  </si>
  <si>
    <t>ADMINISTRACIÓN  E IM</t>
  </si>
  <si>
    <t>Diagnóstico de la pertinencia de los programas educativos actuales y potenciales.</t>
  </si>
  <si>
    <t>P0756</t>
  </si>
  <si>
    <t>APLICACIÓN DE PLANES</t>
  </si>
  <si>
    <t>Informe cuatrimestral de evaluación de los programas de atención a los estudiantes.</t>
  </si>
  <si>
    <t>P0757</t>
  </si>
  <si>
    <t>APOYOS PARA LA PROFE</t>
  </si>
  <si>
    <t>Expediente de cursos de capacitación impartidos.</t>
  </si>
  <si>
    <t>P0758</t>
  </si>
  <si>
    <t>CURSOS Y EVENTOS DE</t>
  </si>
  <si>
    <t>Programa de actividades culturales, deportivas  para los alumnos de la UPJR.</t>
  </si>
  <si>
    <t>P0759</t>
  </si>
  <si>
    <t>GESTIÓN DE CERTIFICA</t>
  </si>
  <si>
    <t>P0760</t>
  </si>
  <si>
    <t>FORTALECIMIENTO DE L</t>
  </si>
  <si>
    <t>P0761</t>
  </si>
  <si>
    <t>MANTENIMIENTO DE LA</t>
  </si>
  <si>
    <t>P0762</t>
  </si>
  <si>
    <t>OPER. OTORG BECAS AP</t>
  </si>
  <si>
    <t>P0763</t>
  </si>
  <si>
    <t>OPERACIÓN DE SERVICI</t>
  </si>
  <si>
    <t>Cursos a empresas externas</t>
  </si>
  <si>
    <t>P0764</t>
  </si>
  <si>
    <t>OPERACIÓN DE UN SIST</t>
  </si>
  <si>
    <t>Sistema de Información sobre el seguimiento de egresados en el campo laboral</t>
  </si>
  <si>
    <t>P2037</t>
  </si>
  <si>
    <t>Programa de licenciaturas actualizadas a la demanda del entorno</t>
  </si>
  <si>
    <t>P3014</t>
  </si>
  <si>
    <t>CERTIFICACIÓN COMPETENCIAS OCUPACIONALES UPJR</t>
  </si>
  <si>
    <t>Q0574</t>
  </si>
  <si>
    <t>INFRAESTRUCTURA DE L</t>
  </si>
  <si>
    <t>PROGRAMA O PROYECTO DE INVERSIÓN</t>
  </si>
  <si>
    <t>Prespuesto del programa presupuestario</t>
  </si>
  <si>
    <t>MIR</t>
  </si>
  <si>
    <t>Indicadores</t>
  </si>
  <si>
    <t>Resultado del indicador</t>
  </si>
  <si>
    <t xml:space="preserve">Clasificación Programática acorde al CONAC
</t>
  </si>
  <si>
    <t xml:space="preserve">Clave del Programa presupuestario
</t>
  </si>
  <si>
    <t xml:space="preserve">Nombre del programa presupuestario
</t>
  </si>
  <si>
    <t xml:space="preserve">Clasificación funcional del gasto al que corresponde el programa presupuestario
</t>
  </si>
  <si>
    <t xml:space="preserve">Nombre de la dependencia o entidad que lo ejecuta
</t>
  </si>
  <si>
    <t xml:space="preserve">Aprobado
</t>
  </si>
  <si>
    <t xml:space="preserve">Devengado
</t>
  </si>
  <si>
    <t xml:space="preserve">Ejercido
</t>
  </si>
  <si>
    <t xml:space="preserve">Pagado
</t>
  </si>
  <si>
    <t xml:space="preserve">Cuenta con MIR
(SI/NO)
</t>
  </si>
  <si>
    <t>Nivel de la MIR del programa</t>
  </si>
  <si>
    <t>Descripción del resumen narrativo (FIN, Propósito, componentes y actividades)</t>
  </si>
  <si>
    <t xml:space="preserve">Nombre del Indicador
</t>
  </si>
  <si>
    <t xml:space="preserve">Nivel de la MIR, al que corresponde el indicador
</t>
  </si>
  <si>
    <t xml:space="preserve">Fórmula de cálculo
</t>
  </si>
  <si>
    <t>Descripción de variables de la fórmula</t>
  </si>
  <si>
    <t xml:space="preserve">Meta del indicador Programada
</t>
  </si>
  <si>
    <t xml:space="preserve">Meta del indicador Modificada
</t>
  </si>
  <si>
    <t xml:space="preserve">Meta del indicador alcanzada
</t>
  </si>
  <si>
    <t xml:space="preserve">Valor del numerador de la formula </t>
  </si>
  <si>
    <t>Valor del denominador de la formula</t>
  </si>
  <si>
    <t>Unidad de medida de las variables del indicador</t>
  </si>
  <si>
    <t>2.5.3</t>
  </si>
  <si>
    <t>UPJR</t>
  </si>
  <si>
    <t>NO</t>
  </si>
  <si>
    <t>02.05.03 - Educación Superior</t>
  </si>
  <si>
    <t>Gestionar y administrar los recursos de la universidad politécnica de Juventino Rosas a través de la distribución y ejercicio de los mismos para el logro de sus objetivos, principalmente, la oferta de los servicios educativos.</t>
  </si>
  <si>
    <t>Avance global de indicadores.</t>
  </si>
  <si>
    <t>-</t>
  </si>
  <si>
    <t>Indicadores alcanzados/indicadores programados.</t>
  </si>
  <si>
    <t>NA</t>
  </si>
  <si>
    <t>Indicadores institucionales con avance.</t>
  </si>
  <si>
    <t>Desarrollar el proceso de planeación estratégica en cuanto a la definición de líneas y objetivos estratégicos, metas e indicadores institucionales, así como operar el programa de desarrollo institucional al 2018 en la UPJR con la finalidad de ofrecer un servicio integral al estudiante.</t>
  </si>
  <si>
    <t>Plan de desarrollo institucional aplicado.</t>
  </si>
  <si>
    <t>Objetivos alcanzados/objetivos programados.</t>
  </si>
  <si>
    <t>Objetivos institucionales con avance.</t>
  </si>
  <si>
    <t>Gestionar y administrar los recursos de la universidad para el cumplimiento de los objetivos institucionales, cuyo propósito principal es ofrecer el servicio educativo de calidad a los alumnos.</t>
  </si>
  <si>
    <t>Presupuesto ejercido.</t>
  </si>
  <si>
    <t>Presupuesto ejercido/presupuesto asignado</t>
  </si>
  <si>
    <t>Recurso financiero.</t>
  </si>
  <si>
    <t>SI</t>
  </si>
  <si>
    <t>Servicios educativos ofertados. UPJR</t>
  </si>
  <si>
    <t>Analizar el mercado laboral de cada programa educativo, la demanda potencial de alumnos, las perspectivas económicas y sociales de la región para determinar la pertinencia de los programas ofertados y que el estudiante reciba servicios educativos acordes a las necesidades del entorno.</t>
  </si>
  <si>
    <t>Componente</t>
  </si>
  <si>
    <t>Diagnósticos realizados/diagnósticos programados</t>
  </si>
  <si>
    <t>Informe de pertinencia de programas educativos.</t>
  </si>
  <si>
    <t>D. Apoyo académico y/o psicosocial a alumnos en riesgo de deserción o reprobación otorgados UPJR</t>
  </si>
  <si>
    <t>Detección de alumnos en condiciones vulnerables en la población de la UPJR. Análisis de la información, establecimiento de estrategias para la atención: asesoría académica y/o tutoría, lo anterior con el objetivo de dar seguimiento al trayecto formativo de los estudiantes y garantizar su permanencia, aprobación y egreso.</t>
  </si>
  <si>
    <t>Informe realizado/informe programado</t>
  </si>
  <si>
    <t>Informe.</t>
  </si>
  <si>
    <t>C.Los cuerpos académicos y directivos de las instituciones públicas de educación media superior y superior son capacitados, actualizados y profesionalizados. UPJR</t>
  </si>
  <si>
    <t>El personal académico y directivo es capacitado de acuerdo a los resultados de las evaluaciones cuatrimestrales, los indicadores educativos obtenidos y las demandas del entorno, con la finalidad de fortalecer sus herramientas profesionales y pedagógicas, que se verán reflejadas en la mejora de la calidad del servicio ofrecido a los alumnos.</t>
  </si>
  <si>
    <t>Expedientes integrados/expedientes programados</t>
  </si>
  <si>
    <t>Expedientes.</t>
  </si>
  <si>
    <t>D. Cursos, actividades y talleres para el desarrollo complementario de los alumnos impartidos. UPJR</t>
  </si>
  <si>
    <t>Organización de actividades culturales y deportivas para los alumnos de la UPJR, así como participación en proyectos emprendedores, conferencias y talleres con la finalidad de fortalecer su formación integral.</t>
  </si>
  <si>
    <t>Programas ejecutados/programas previstos de ejecutar</t>
  </si>
  <si>
    <t>Programa.</t>
  </si>
  <si>
    <t>B. Programas, procesos y/o planteles de instituciones de educación media superior y superior, certificados. UPJR</t>
  </si>
  <si>
    <t>Dar continuidad a la certificación de los procesos que atienden la satisfacción del alumno, de acuerdo a la norma Iso 9001:2008, así como a la acreditación de los programas académicos, con el objetivo de ofrecer un servicio educativo de calidad.</t>
  </si>
  <si>
    <t>Expediente técnico de auditoría al SGC de la UPJR.</t>
  </si>
  <si>
    <t>Expediente integrado/expediente programado</t>
  </si>
  <si>
    <t>Expediente.</t>
  </si>
  <si>
    <t>F. Programa de aprendizaje para el liderazgo y emprendedurismo ofertado en Educación Superior. UPJR</t>
  </si>
  <si>
    <t>Programa de emprendedurismo, cursos de capacitación para emprendedores y fortalecimiento de los proyectos integradores con la finalidad de desarrollar competencias transversales en los estudiantes de la UPJR.</t>
  </si>
  <si>
    <t>Cursos de capacitación para jóvenes emprendedores.</t>
  </si>
  <si>
    <t>Cursos impartidos/cursos programados</t>
  </si>
  <si>
    <t>B. Infraestructura educativa consolidada. UPJR</t>
  </si>
  <si>
    <t>Realización del mantenimiento correctivo y preventivo en los edificios y equipos, así como al parque vehicular de la UPJR, con la finalidad de ofrecer un servicio de calidad a los estudiantes.</t>
  </si>
  <si>
    <t>Expediente técnico del diagnóstico del mantenimiento.</t>
  </si>
  <si>
    <t>C. Becas y apoyos otorgados a estudiantes de educación media superior y superior UPJR</t>
  </si>
  <si>
    <t>Publicación de convocatorias de becas, evaluación de candidatos, identificación de alumnos con necesidades económicas, asignación y seguimiento de beneficiarios en la población estudiantil de la UPJR con la finalidad de promover la permanencia y aprobación de los alumnos.</t>
  </si>
  <si>
    <t>Expediente técnico de becas otorgadas.</t>
  </si>
  <si>
    <t>A. Vinculación con el entorno operando. UPJR</t>
  </si>
  <si>
    <t>Establecer convenios y/o contactos formales de colaboración para servicio social, estancias y estadías de los estudiantes de la UPJR, así como establecer convenios para cursos de capacitación a empresas o de colaboración con instituciones.</t>
  </si>
  <si>
    <t>Cursos impartidos.</t>
  </si>
  <si>
    <t>Generar un sistema para el seguimiento de egresados de la UPJR, que permita evaluar la colocación laboral de los egresados;así como para promover su colocación en el mercado laboral, garantizando de esta forma la calidad en el servicio ofrecido.</t>
  </si>
  <si>
    <t>Base de datos actualizada/base de datos programada de actualizar</t>
  </si>
  <si>
    <t>Base actualizada.</t>
  </si>
  <si>
    <t>EVALUACIÓN DE FACTIBILAD</t>
  </si>
  <si>
    <t>D. Programas (carreras) en disciplinas emergentes y áreas estratégicas ofertados. UPJR</t>
  </si>
  <si>
    <t>Analizar el mercado laboral de la región en relación con posibles carreras en áreas emergentes. La demanda potencial de alumnos, así como las perspectivas económicas y sociales de la región para determinar la pertinencia de los programas ofertados en la UPJR a los estudiantes, pudiendo de esta forma ofrecer educación que tenga impacto social.</t>
  </si>
  <si>
    <t>Programas actualizados/programas previstos a actualizar</t>
  </si>
  <si>
    <t>Programas actualizados.</t>
  </si>
  <si>
    <t>El estudiantado de la UPJR recibe certificaciones, posteriores al proceso de capacitación y evaluación por un organismo externo que les permite desarrollar competencias y adquirir un valor agregado al momento de egresar.</t>
  </si>
  <si>
    <t>Certificaciones ocupacionales para el alumnado de la UPJR.</t>
  </si>
  <si>
    <t>Certificaciones obtenidas/certificaciones programadas</t>
  </si>
  <si>
    <t>Certificaciones obtenidas.</t>
  </si>
  <si>
    <t>La UPJR define estrategias y acciones para promover las vocaciones científicas y tecnológicas en la población en general.</t>
  </si>
  <si>
    <t>Equipamiento.</t>
  </si>
  <si>
    <t>CONCEPTO</t>
  </si>
  <si>
    <t xml:space="preserve">AYUDA </t>
  </si>
  <si>
    <t>SUBSIDIO</t>
  </si>
  <si>
    <t>SECTOR
(económico o social)</t>
  </si>
  <si>
    <t>BENEFICIARIO</t>
  </si>
  <si>
    <t>CURP</t>
  </si>
  <si>
    <t>RFC</t>
  </si>
  <si>
    <t>MONTO
PAGADO</t>
  </si>
  <si>
    <t>RELACIÓN DE CUENTAS BANCARIAS PRODUCTIVAS ESPECÍFICAS</t>
  </si>
  <si>
    <t>Ente Público:  UNIVERSIDAD POLITÉCNICA DE JUVENTINO ROSAS</t>
  </si>
  <si>
    <t>CUENTA CONTABLE</t>
  </si>
  <si>
    <t>FONDO, PROGRAMA O CONVENIO</t>
  </si>
  <si>
    <t>DATOS  DE LA CUENTA BANCARIA</t>
  </si>
  <si>
    <t>ORIGEN DEL RECURSO</t>
  </si>
  <si>
    <t>INSTITUCION BANCARIA</t>
  </si>
  <si>
    <t>NÚMERO DE CUENTA</t>
  </si>
  <si>
    <t>RECURSO ESTATAL</t>
  </si>
  <si>
    <t>BBVA BANCOMER</t>
  </si>
  <si>
    <t>0171808664</t>
  </si>
  <si>
    <t>ESTATAL</t>
  </si>
  <si>
    <t>RECURSO FEDERAL</t>
  </si>
  <si>
    <t>0171807943</t>
  </si>
  <si>
    <t>FEDERAL</t>
  </si>
  <si>
    <t>NOMINA</t>
  </si>
  <si>
    <t>0171807668</t>
  </si>
  <si>
    <t>MIXTO</t>
  </si>
  <si>
    <t>INGRESOS PROPIOS</t>
  </si>
  <si>
    <t>0172001179</t>
  </si>
  <si>
    <t xml:space="preserve">PROMEP </t>
  </si>
  <si>
    <t>0187106785</t>
  </si>
  <si>
    <t xml:space="preserve">PROD - APROV </t>
  </si>
  <si>
    <t>0198260206</t>
  </si>
  <si>
    <t>PROPIO</t>
  </si>
  <si>
    <t>ECONOMIAS UPJR</t>
  </si>
  <si>
    <t>0109813330</t>
  </si>
  <si>
    <t>PROD Y APROV 2017</t>
  </si>
  <si>
    <t>BANCO BAJIO</t>
  </si>
  <si>
    <t>189331840101</t>
  </si>
  <si>
    <t>EJERCICIO</t>
  </si>
  <si>
    <t>PROGRAMA O FONDO</t>
  </si>
  <si>
    <t>DESTINO DE LOS RECURSOS</t>
  </si>
  <si>
    <t>DEVENGADO</t>
  </si>
  <si>
    <t>PAGADO</t>
  </si>
  <si>
    <t>REINTEGRO</t>
  </si>
  <si>
    <t>RELACIÓN DE ESQUEMAS BURSÁTILES Y DE COBERTURAS FINANCIERAS</t>
  </si>
  <si>
    <t xml:space="preserve">Instrumentos Financieros </t>
  </si>
  <si>
    <t xml:space="preserve">Valor Razonable </t>
  </si>
  <si>
    <t>Riesgos</t>
  </si>
  <si>
    <t>ESTADO ANALÍTICO DE INGRESOS</t>
  </si>
  <si>
    <t xml:space="preserve">INFORMACIÓN ADICIONAL QUE DISPONGAN OTRAS LEYES </t>
  </si>
  <si>
    <t xml:space="preserve">Ente Público:      </t>
  </si>
  <si>
    <t>NO APLICA</t>
  </si>
  <si>
    <t>Cambios en la Hacienda Pública / Patrimonio Contribuido Neto de 2021</t>
  </si>
  <si>
    <t>Variaciones de la Hacienda Pública / Patrimonio Generado Neto de 2021</t>
  </si>
  <si>
    <t>Hacienda Pública / Patrimonio Neto Final de 2021</t>
  </si>
  <si>
    <t>Organo interni de control de la UPJR</t>
  </si>
  <si>
    <t>4173732101  INSCRIPCI A LIC CUAT</t>
  </si>
  <si>
    <t>4173732107  EXAMEN ESPECIAL POR MATERIA</t>
  </si>
  <si>
    <t>4173732110  CONSTANCIAS DE ESTUDIOS</t>
  </si>
  <si>
    <t>4173732112  ACREDITACION POR COMPETENCIAS</t>
  </si>
  <si>
    <t>1112102040  BANCOMER 0116222730 ESTATAL 2021</t>
  </si>
  <si>
    <t>8110000001  LEY DE INGRESOS ESTIMADA</t>
  </si>
  <si>
    <t>8120000001  LEY DE INGRESOS POR EJECUTAR</t>
  </si>
  <si>
    <t>8130000001  MOD LEY INGRESO ESTIMADO</t>
  </si>
  <si>
    <t>8150000001  LEY DE INGRESOS RECAUDADA</t>
  </si>
  <si>
    <t>8210000001  PTTO EGRESOS APROBADO</t>
  </si>
  <si>
    <t>8220000001  PTTO EGRESOS POR EJERCER</t>
  </si>
  <si>
    <t>8230000001  MOD PTTO EGRESO APROBADO</t>
  </si>
  <si>
    <t>8240000001  PTTO EGRESOS COMPROMETIDO</t>
  </si>
  <si>
    <t>8270000001  PTTO EGRESOS PAGADO</t>
  </si>
  <si>
    <t>Administración de los recursos humanos, materiales</t>
  </si>
  <si>
    <t>Gestionar y administrar los recursos de la universidad politécnica de Juventino Rosas a través de la distribución y ejercicio de los mismos para el logro de sus objetivos, principalmente, la oferta de los servicios educativos para que el estudiantado reciba el servicio educativo con los atributos de calidad planteados.</t>
  </si>
  <si>
    <t>Operación del modelo de planeación y evaluación de</t>
  </si>
  <si>
    <t>G1315</t>
  </si>
  <si>
    <t>OPERACIÓN DEL ÓRGANO INTERNO DE CONTROL DE LA UNIV</t>
  </si>
  <si>
    <t>Prevenir, detectar y sancionar las conductas que contravengan la legalidad a través de procedimientos de auditoría y fiscalización, acompañamiento, derecho disciplinario al interior del organismo público estatal.</t>
  </si>
  <si>
    <t>Dirección estratégica</t>
  </si>
  <si>
    <t>Gestionar y administrar el cumplimiento de los objetivos institucionales, dando seguimiento y proponiendo acciones correctivas y preventivas, cuyo propósito principal es ofrecer el servicio educativo de calidad a los alumnos.</t>
  </si>
  <si>
    <t>ADMINISTRACIÓN  E IMPARTICIÓN DE LOS SERVICIOS EDU</t>
  </si>
  <si>
    <t>APLICACIÓN DE PLANES DE TRABAJO DE ATENCIÓN A LA D</t>
  </si>
  <si>
    <t>APOYOS PARA LA PROFESIONALIZACIÓN</t>
  </si>
  <si>
    <t>CURSOS Y EVENTOS DE FORTALECIMIENTO A LA FORMACIÓN</t>
  </si>
  <si>
    <t>GESTIÓN DE CERTIFICACIÓN DE PROCESOS</t>
  </si>
  <si>
    <t>Dar continuidad a la certificación de los procesos que atienden la satisfacción del alumno, de acuerdo a la norma Iso 9001:2015, así como a la acreditación de los programas académicos, con el objetivo de ofrecer un servicio educativo de calidad reconocido por instituciones externas, lo que permite acceder a convocatorias para obtener recursos y mejorar las condiciones del alumnado.</t>
  </si>
  <si>
    <t>FORTALECIMIENTO DE LAS HABILIDADES DE LIDERAZGO Y</t>
  </si>
  <si>
    <t>MANTENIMIENTO DE LA INFRAESTRUCTURA</t>
  </si>
  <si>
    <t>OPERACIÓN DE OTORGAMIENTO DE BECAS Y APOYOS</t>
  </si>
  <si>
    <t>OPERACIÓN DE SERVICIOS DE VINCULACIÓN CON EL ENTOR</t>
  </si>
  <si>
    <t>Incrementar la vinculación con el entorno mediante la firma de convenios y/o contactos formales de colaboración para servicio social, estancias y estadías de los estudiantes de la UPJR, así como establecer convenios para cursos de capacitación a empresas o de colaboración con instituciones.</t>
  </si>
  <si>
    <t>OPERACIÓN DE UN SISTEMA DE INFORMACIÓN SOBRE EL SE</t>
  </si>
  <si>
    <t>Generar un sistema para el seguimiento de egresados de la UPJR, que permita evaluar la colocación laboral de los egresados;así como para promover su colocación en el mercado laboral, garantizando de esta forma la calidad en el servicio ofrecido. Lo anterior, a través del seguimiento durante la trayectoria educativa del estudiantado a través de los tutores, quienes dan continuidad y generan el enlace con la Subdirección de Vinculación y Control Escolar, garantizando registros de información confiables y actualizados, lo que permite mantener la comunicación.</t>
  </si>
  <si>
    <t>EVALUACIÓN DE FACTIBILIDAD DE CARRERAS EN DISCIPLI</t>
  </si>
  <si>
    <t>Certificación competencias ocupacionales, UPJR</t>
  </si>
  <si>
    <t>El estudiantado de la UPJR recibe certificaciones internacionales y ocupacionales, posteriores al proceso de capacitación y evaluación por un organismo externo que les permite desarrollar competencias laborales y adquirir un valor agregado al momento de egresar.</t>
  </si>
  <si>
    <t>SIN DATOS</t>
  </si>
  <si>
    <t>5126261000  COMBUSTIBLES, LUBRI</t>
  </si>
  <si>
    <t>5131314000  TELEFONÍA TRADICIONAL</t>
  </si>
  <si>
    <t>5132327000  ARRE. ACT. INTANG</t>
  </si>
  <si>
    <t>5138382000  GASTOS DE ORDEN SOCIAL Y CULTURAL</t>
  </si>
  <si>
    <t>3221793002   REM REFRENDO ESTATA</t>
  </si>
  <si>
    <t>3221794004  REM AP EST ETIQUE SF</t>
  </si>
  <si>
    <t>3221797002  REM REFRENDO REC INT</t>
  </si>
  <si>
    <t>3221797004  REM APLICA REC INTER</t>
  </si>
  <si>
    <t>.</t>
  </si>
  <si>
    <t>Edo de Sit.Ptal.(Cortes Ejerc.unic)</t>
  </si>
  <si>
    <t>UNIV.POLITECNIC.JUV.ROSAS</t>
  </si>
  <si>
    <t>MGARCIAJ</t>
  </si>
  <si>
    <t>Fondos</t>
  </si>
  <si>
    <t>Centro gestor</t>
  </si>
  <si>
    <t>FDO-CG-AF-PP-PORGPRE</t>
  </si>
  <si>
    <t xml:space="preserve">     Asignado</t>
  </si>
  <si>
    <t xml:space="preserve">    Suplemento</t>
  </si>
  <si>
    <t xml:space="preserve">    Devolucion</t>
  </si>
  <si>
    <t xml:space="preserve">    Modificado</t>
  </si>
  <si>
    <t xml:space="preserve">    Pre-Compro</t>
  </si>
  <si>
    <t xml:space="preserve">    Compromiso</t>
  </si>
  <si>
    <t xml:space="preserve"> Fact.Preliminar</t>
  </si>
  <si>
    <t xml:space="preserve">    Devengado</t>
  </si>
  <si>
    <t xml:space="preserve">      Pagado</t>
  </si>
  <si>
    <t xml:space="preserve">    Tot. Ejerc</t>
  </si>
  <si>
    <t xml:space="preserve">      Saldo</t>
  </si>
  <si>
    <t>***** FDO-CG-AF-PP-PORGPRE</t>
  </si>
  <si>
    <t>Entidad CP UPJR</t>
  </si>
  <si>
    <t>De Periodo 1</t>
  </si>
  <si>
    <t xml:space="preserve">REPORTE DE EGRESOS   MODIFICACIONES AL PRESUPUESTO                                                                                                                                                                 </t>
  </si>
  <si>
    <t>INGRESO RECAUDADO</t>
  </si>
  <si>
    <t>GASTO</t>
  </si>
  <si>
    <t>PROGRAMA</t>
  </si>
  <si>
    <t>MODIFICADO</t>
  </si>
  <si>
    <t>EJERCIDO</t>
  </si>
  <si>
    <t>CUMPLIMIENTO</t>
  </si>
  <si>
    <t>5121215000  MATERIAL IMPRESO E I</t>
  </si>
  <si>
    <t>5137372000  PASAJES TERRESTRES</t>
  </si>
  <si>
    <t>5137375000  VIATICOS EN EL PAIS</t>
  </si>
  <si>
    <t>3221793004  REM APLICA ESTATAL L</t>
  </si>
  <si>
    <t>1112102042  BANCOMER 0116570771 FAM 2021</t>
  </si>
  <si>
    <t>8250000001  PTTO EGRESOS DEVENGADO</t>
  </si>
  <si>
    <t>FAM 2021</t>
  </si>
  <si>
    <t>0116570771</t>
  </si>
  <si>
    <t>****   2521151040  I008 FAM INF SUP 21</t>
  </si>
  <si>
    <t>G1101  Administración de lo</t>
  </si>
  <si>
    <t>G1315  OPERACIÓN OIC UPJR</t>
  </si>
  <si>
    <t>G2085  Dirección estratégica</t>
  </si>
  <si>
    <t>P0755  ADMINISTRACIÓN  E IM</t>
  </si>
  <si>
    <t>P0756  APLICACIÓN DE PLANES</t>
  </si>
  <si>
    <t>P0757  APOYOS PARA LA PROFE</t>
  </si>
  <si>
    <t>P0758  CURSOS Y EVENTOS DE</t>
  </si>
  <si>
    <t>P0759  GESTIÓN DE CERTIFICA</t>
  </si>
  <si>
    <t>P0760  FORTALECIMIENTO DE L</t>
  </si>
  <si>
    <t>P0761  MANTENIMIENTO DE LA</t>
  </si>
  <si>
    <t>P0762  OPER. OTORG BECAS AP</t>
  </si>
  <si>
    <t>P0763  OPERACIÓN DE SERVICI</t>
  </si>
  <si>
    <t>P0764  OPERACIÓN DE UN SIST</t>
  </si>
  <si>
    <t>P3015  Vocacionamiento UPJR</t>
  </si>
  <si>
    <t>Q0574  INFRAESTRUCTURA DE L</t>
  </si>
  <si>
    <t>|</t>
  </si>
  <si>
    <t>4173730602  REEXPEDICION DE CREDENCIAL</t>
  </si>
  <si>
    <t>4173732109  CERT PAR O TOT D EST</t>
  </si>
  <si>
    <t>ENCARGADO DE LA RECTORIA</t>
  </si>
  <si>
    <t>3221798002  REM REFRENDO CONVENI</t>
  </si>
  <si>
    <t>3221798004  REM APLICA CONV ENTE</t>
  </si>
  <si>
    <t>1112102043  BMER 0116570887 RF21</t>
  </si>
  <si>
    <t>8260000001  PTTO EGRESOS EJERCIDO</t>
  </si>
  <si>
    <t>8140000001  LEY DE INGRESOS DEVENGADA</t>
  </si>
  <si>
    <t>4173 Ingr.Vta Bienes/Serv. Ent.No Empres</t>
  </si>
  <si>
    <t>4221 Transferencias y Asignaciones</t>
  </si>
  <si>
    <t>REMANENTE FAM 2021</t>
  </si>
  <si>
    <t>0116570887</t>
  </si>
  <si>
    <t>****   2521151070  I008 REM FAM IS 21</t>
  </si>
  <si>
    <t>ENCARGADO DE LA RECTORÍA</t>
  </si>
  <si>
    <t xml:space="preserve">  ENCARGADO DE LA RECTORÍA</t>
  </si>
  <si>
    <t>AC. MES ANTERIOR</t>
  </si>
  <si>
    <t xml:space="preserve">  1112102001  ESTATAL 664</t>
  </si>
  <si>
    <t xml:space="preserve">  1112102002  FEDERAL 943</t>
  </si>
  <si>
    <t xml:space="preserve">  1112102003  NOMINAS 668</t>
  </si>
  <si>
    <t xml:space="preserve">  1112102005  INGRESOS PROPIOS 179</t>
  </si>
  <si>
    <t xml:space="preserve">  1112102009  BANCOMER 187106785 PROMEP</t>
  </si>
  <si>
    <t xml:space="preserve">  1112102015  BANCOMER 0198260206 PROD - APROV</t>
  </si>
  <si>
    <t xml:space="preserve">  1112102020  BANCOMER 0109813330 ECONOMÍAS UPJR</t>
  </si>
  <si>
    <t xml:space="preserve">  1112102042  BANCOMER 0116570771 FAM 2021</t>
  </si>
  <si>
    <t xml:space="preserve">  1112102043  BMER 0116570887 RF21</t>
  </si>
  <si>
    <t xml:space="preserve">  1112106001  BAJIO 189331840101 PROD Y APROV 2017</t>
  </si>
  <si>
    <t xml:space="preserve">  1123101002  GASTOS A RESERVA DE COMPROBAR</t>
  </si>
  <si>
    <t xml:space="preserve">  1123104101  IVA EN TRAMITE DE DEVOLUCIÓN</t>
  </si>
  <si>
    <t xml:space="preserve">  1123104301  IMPUESTO A CARGO DEL TRABAJADOR</t>
  </si>
  <si>
    <t xml:space="preserve">  1125102001  FONDO FIJO</t>
  </si>
  <si>
    <t xml:space="preserve">  1191001001  DEPOSITOS EN GARANTIA SERV.</t>
  </si>
  <si>
    <t xml:space="preserve">  1233058300  EDIFICIOS NO HABITACIONALES</t>
  </si>
  <si>
    <t xml:space="preserve">  1233583001  EDIFICIOS A VALOR HISTORICO</t>
  </si>
  <si>
    <t xml:space="preserve">  1241151100  MUEBLES DE OFICINA Y ESTANTERÍA</t>
  </si>
  <si>
    <t xml:space="preserve">  1241151101  MUEBLES DE OFICINA Y ESTANTERÍA 2010</t>
  </si>
  <si>
    <t xml:space="preserve">  1241251200  MUEB. EXCEPTO 2011</t>
  </si>
  <si>
    <t xml:space="preserve">  1241351500  EQ. DE CÓMP. 2011</t>
  </si>
  <si>
    <t xml:space="preserve">  1241351501  EQ. DE CÓMP. 2010</t>
  </si>
  <si>
    <t xml:space="preserve">  1241951900  OTROS MOBIL. 2011</t>
  </si>
  <si>
    <t xml:space="preserve">  1241951901  OTROS MOBIL. 2010</t>
  </si>
  <si>
    <t xml:space="preserve">  1242152100  EQUIPO Y APARATOS AUDIOVISUALES</t>
  </si>
  <si>
    <t xml:space="preserve">  1242352300  CÁMARAS FOTOGRÁFICAS Y DE VIDEO</t>
  </si>
  <si>
    <t xml:space="preserve">  1242952900  OTRO MOBIL. 2011</t>
  </si>
  <si>
    <t xml:space="preserve">  1243153100  EQUIPO MÉDICO Y DE LABORATORIO</t>
  </si>
  <si>
    <t xml:space="preserve">  1243153101  EQUIPO MÉDICO Y DE LABORATORIO 2010</t>
  </si>
  <si>
    <t xml:space="preserve">  1244154100  VEHÍCULOS Y EQUIPO TERRESTRE 2011</t>
  </si>
  <si>
    <t xml:space="preserve">  1244154101  AUTOMÓVILES Y CAMIONES 2010</t>
  </si>
  <si>
    <t xml:space="preserve">  1244954900  OTROS EQUIPOS DE TRANSPORTES</t>
  </si>
  <si>
    <t xml:space="preserve">  1245055100  EQUIPO DE DEFENSA Y SEGURIDAD</t>
  </si>
  <si>
    <t xml:space="preserve">  1246156101  MAQ. Y EQUIPO 2010</t>
  </si>
  <si>
    <t xml:space="preserve">  1246256200  MAQUINARIA Y EQUIPO INDUSTRIAL</t>
  </si>
  <si>
    <t xml:space="preserve">  1246456400  SISTEMAS DE AIRE ACO</t>
  </si>
  <si>
    <t xml:space="preserve">  1246556500  EQ. COMUNICACI 2011</t>
  </si>
  <si>
    <t xml:space="preserve">  1246556501  EQ. COMUNICACI 2010</t>
  </si>
  <si>
    <t xml:space="preserve">  1246656600  EQ. DE GENERACI 2011</t>
  </si>
  <si>
    <t xml:space="preserve">  1246656601  EQ. DE GENERACI 2010</t>
  </si>
  <si>
    <t xml:space="preserve">  1246756700  HERRAMIENTAS Y MÁQUINAS-HERRAMIENTA</t>
  </si>
  <si>
    <t xml:space="preserve">  1246756701  HERRAM. Y MÁQUI 2010</t>
  </si>
  <si>
    <t xml:space="preserve">  1246956900  OTROS EQUIPOS</t>
  </si>
  <si>
    <t xml:space="preserve">  1247151300  BIEN. ARTÍSTICO 2011</t>
  </si>
  <si>
    <t xml:space="preserve">  1247151301  BIEN. ARTÍSTICO 2010</t>
  </si>
  <si>
    <t xml:space="preserve">  1254159700  LICENCIAS INFORMATIC</t>
  </si>
  <si>
    <t xml:space="preserve">  1261258301  DEP. ACUM. DE EDIFIC</t>
  </si>
  <si>
    <t xml:space="preserve">  1263151101  MUEBLES DE OFICINA Y ESTANTERÍA 2010</t>
  </si>
  <si>
    <t xml:space="preserve">  1263151201  "MUEBLES, EXCEPTO DE</t>
  </si>
  <si>
    <t xml:space="preserve">  1263151301  "BIENES ARTÍSTICOS,</t>
  </si>
  <si>
    <t xml:space="preserve">  1263151501  EPO. DE COMPUTO Y DE</t>
  </si>
  <si>
    <t xml:space="preserve">  1263151901  OTROS MOBILIARIOS Y</t>
  </si>
  <si>
    <t xml:space="preserve">  1263252101  EQUIPOS Y APARATOS A</t>
  </si>
  <si>
    <t xml:space="preserve">  1263252301  CAMARAS FOTOGRAFICAS Y DE VIDEO 2010</t>
  </si>
  <si>
    <t xml:space="preserve">  1263252901  OTRO MOBILIARIO Y EP</t>
  </si>
  <si>
    <t xml:space="preserve">  1263353101  EQUIPO MÉDICO Y DE LABORATORIO 2010</t>
  </si>
  <si>
    <t xml:space="preserve">  1263454101  AUTOMÓVILES Y CAMIONES 2010</t>
  </si>
  <si>
    <t xml:space="preserve">  1263454901  OTROS EQUIPOS DE TRANSPORTE 2010</t>
  </si>
  <si>
    <t xml:space="preserve">  1263656101  MAQUINARIA Y EQUIPO</t>
  </si>
  <si>
    <t xml:space="preserve">  1263656201  MAQUINARIA Y EQUIPO INDUSTRIAL 2010</t>
  </si>
  <si>
    <t xml:space="preserve">  1263656401  SISTEMAS DE AIRE ACO</t>
  </si>
  <si>
    <t xml:space="preserve">  1263656501  EQUIPO DE COMUNICACI</t>
  </si>
  <si>
    <t xml:space="preserve">  1263656601  EQUIPOS DE GENERACIÓ</t>
  </si>
  <si>
    <t xml:space="preserve">  1263656701  HERRAMIENTAS Y MÁQUI</t>
  </si>
  <si>
    <t xml:space="preserve">  1263656901  OTROS EQUIPOS 2010</t>
  </si>
  <si>
    <t xml:space="preserve">  1265959701  AMORTIZACIÓN DE LICE</t>
  </si>
  <si>
    <t xml:space="preserve">  2111101001  SUELDOS POR PAGAR</t>
  </si>
  <si>
    <t xml:space="preserve">  2111401003  APORTACION PATRONAL IMSS</t>
  </si>
  <si>
    <t xml:space="preserve">  2111401004  APORTACION PATRONAL INFONAVIT</t>
  </si>
  <si>
    <t xml:space="preserve">  2111401005  APORTACION PATRONAL SAR</t>
  </si>
  <si>
    <t xml:space="preserve">  2112101001  PROVEEDORES DE BIENES Y SERVICIOS</t>
  </si>
  <si>
    <t xml:space="preserve">  2117101003  ISR SALARIOS POR PAGAR</t>
  </si>
  <si>
    <t xml:space="preserve">  2117101012  ISR POR PAGAR RET. HONORARIOS</t>
  </si>
  <si>
    <t xml:space="preserve">  2117102004  CEDULAR HONORARIOS A PAGAR</t>
  </si>
  <si>
    <t xml:space="preserve">  2117202004  APORTACIÓN TRABAJADOR IMSS</t>
  </si>
  <si>
    <t xml:space="preserve">  2117202005  AMORTIZACION CREDITO INFONAVIT</t>
  </si>
  <si>
    <t xml:space="preserve">  2117301003  IVA TRASLADADO</t>
  </si>
  <si>
    <t xml:space="preserve">  2117301007  IVA  POR PAGAR</t>
  </si>
  <si>
    <t xml:space="preserve">  2117502102  IMPUESTO NOMINAS A PAGAR</t>
  </si>
  <si>
    <t xml:space="preserve">  2117903001  PENSIÓN ALIMENTICIA</t>
  </si>
  <si>
    <t xml:space="preserve">  2117916001  FINANCIERA LIBERTAD</t>
  </si>
  <si>
    <t xml:space="preserve">  2117917001  "OTROS, UNIFORMES, A</t>
  </si>
  <si>
    <t xml:space="preserve">  2117918001  DIVO 5% AL MILLAR</t>
  </si>
  <si>
    <t xml:space="preserve">  2117919003  DESCUENTO POR TELEFONÍA</t>
  </si>
  <si>
    <t xml:space="preserve">  2119904005  CXP POR REMANENTES</t>
  </si>
  <si>
    <t xml:space="preserve">  2119904008  CXP REMANENTE EN SOL</t>
  </si>
  <si>
    <t xml:space="preserve">  2119905001  ACREEDORES DIVERSOS</t>
  </si>
  <si>
    <t xml:space="preserve">  2199001001  DEPÓSITOS NO IDENTIFICADOS</t>
  </si>
  <si>
    <t xml:space="preserve">  3110000002  BAJA DE ACTIVO FIJO</t>
  </si>
  <si>
    <t xml:space="preserve">  3111825205  FAM EDU SUPERIOR BIE</t>
  </si>
  <si>
    <t xml:space="preserve">  3111825206  FAM EDU SUPERIOR OBRA PUBLICA</t>
  </si>
  <si>
    <t xml:space="preserve">  3111825216  INT. FAM EDUC S OB P</t>
  </si>
  <si>
    <t xml:space="preserve">  3111835000  CONVENIO BIENES MUEBLES E INMUEBLES</t>
  </si>
  <si>
    <t xml:space="preserve">  3113825205  FAM EDU SUP EJE ANT BIENES MUEBLES</t>
  </si>
  <si>
    <t xml:space="preserve">  3113825206  FAM EDU SUP EJE ANT OBRA PUBLICA</t>
  </si>
  <si>
    <t xml:space="preserve">  3113828005  FAFEF BIENES MUEBLES</t>
  </si>
  <si>
    <t xml:space="preserve">  3113835000  CONVENIO EJE ANT BIENES MUEBLES</t>
  </si>
  <si>
    <t xml:space="preserve">  3113836000  CONVENIO EJE ANT OBRA PUBLICA</t>
  </si>
  <si>
    <t xml:space="preserve">  3113915000  ESTATALES EJE ANT BIENES MUEBLES</t>
  </si>
  <si>
    <t xml:space="preserve">  3113916000  ESTATALES EJE ANT OBRA PÚBLICA</t>
  </si>
  <si>
    <t xml:space="preserve">  3113924205  MUNICIPAL EJE ANT BIENES MUEBLES</t>
  </si>
  <si>
    <t xml:space="preserve">  3114825205  APLICACIÓN FAM EDU S</t>
  </si>
  <si>
    <t xml:space="preserve">  3114836000  APLICACIÓN CONVENIO</t>
  </si>
  <si>
    <t xml:space="preserve">  3115101001  REASIGNACIÓN BIENES</t>
  </si>
  <si>
    <t xml:space="preserve">  3120000002  DONACIONES DE BIENES</t>
  </si>
  <si>
    <t xml:space="preserve">  3220000017  RESULTADO EJERCICIO 2009</t>
  </si>
  <si>
    <t xml:space="preserve">  3220000018  RESULTADO EJERCICIO 2010</t>
  </si>
  <si>
    <t xml:space="preserve">  3220000019  RESULTADO EJERCICIO 2011</t>
  </si>
  <si>
    <t xml:space="preserve">  3220000020  RESULTADO EJERCICIO 2012</t>
  </si>
  <si>
    <t xml:space="preserve">  3220000021  RESULTADO EJERCICIO 2013</t>
  </si>
  <si>
    <t xml:space="preserve">  3220000022  RESULTADO DEL EJERCICIO 2014</t>
  </si>
  <si>
    <t xml:space="preserve">  3220000023  RESULTADO DEL EJERCICIO 2015</t>
  </si>
  <si>
    <t xml:space="preserve">  3220000024  RESULTADO DEL EJERCICIO 2016</t>
  </si>
  <si>
    <t xml:space="preserve">  3220000025  RESULTADO DEL EJERCICIO 2017</t>
  </si>
  <si>
    <t xml:space="preserve">  3220000026  RESULTADO DEL EJERCICIO 2018</t>
  </si>
  <si>
    <t xml:space="preserve">  3220000027  RESULTADO DEL EJERCICIO 2019</t>
  </si>
  <si>
    <t xml:space="preserve">  3220000028  RESULTADO DEL EJERCICIO 2020</t>
  </si>
  <si>
    <t xml:space="preserve">  3220001000  CAPITALIZACIÓN RECURSOS PROPIOS</t>
  </si>
  <si>
    <t xml:space="preserve">  3220001001  CAPITALIZACIÓN REMANENTES</t>
  </si>
  <si>
    <t xml:space="preserve">  3220690201  APLICACIÓN DE REMANENTE PROPIO</t>
  </si>
  <si>
    <t xml:space="preserve">  3220690202  APLICACIÓN DE REMANENTE FEDERAL</t>
  </si>
  <si>
    <t xml:space="preserve">  3220690204  APLICACIÓN DE REMANENTE MUNICIPAL</t>
  </si>
  <si>
    <t xml:space="preserve">  3220690211  APLICACIÓN DE REMANENTE PROPIO</t>
  </si>
  <si>
    <t xml:space="preserve">  3220690212  APLICACIÓN DE REMANENTE FEDERAL</t>
  </si>
  <si>
    <t xml:space="preserve">  3220690213  APLICACIÓN DE REMANE</t>
  </si>
  <si>
    <t xml:space="preserve">  3220790201  APLICACIÓN DE REMANENTE PROPIO</t>
  </si>
  <si>
    <t xml:space="preserve">  3221792001  REMANENTE CIERRE RECURSOS PROPIOS</t>
  </si>
  <si>
    <t xml:space="preserve">  3221792002   REMANENTE REFRENDO RECURSOS PROPIOS</t>
  </si>
  <si>
    <t xml:space="preserve">  3221793001  REM CIERRE EST LIBRE</t>
  </si>
  <si>
    <t xml:space="preserve">  3221793002   REM REFRENDO ESTATA</t>
  </si>
  <si>
    <t xml:space="preserve">  3221793004  REM APLICA ESTATAL L</t>
  </si>
  <si>
    <t xml:space="preserve">  3221794004  REM AP EST ETIQUE SF</t>
  </si>
  <si>
    <t xml:space="preserve">  3221795001  REMANENTE CIERRE CONVENIOS FEDERALES</t>
  </si>
  <si>
    <t xml:space="preserve">  3221795002   REM REFRENDO CONVEN</t>
  </si>
  <si>
    <t xml:space="preserve">  3221796001  REMANENTE CIERRE RAMO 33</t>
  </si>
  <si>
    <t xml:space="preserve">  3221796002   REMANENTE REFRENDO RAMO 33</t>
  </si>
  <si>
    <t xml:space="preserve">  3221797002  REM REFRENDO REC INT</t>
  </si>
  <si>
    <t xml:space="preserve">  3221797004  REM APLICA REC INTER</t>
  </si>
  <si>
    <t xml:space="preserve">  3221798002  REM REFRENDO CONVENI</t>
  </si>
  <si>
    <t xml:space="preserve">  3221798004  REMANENTE APLICADO CONVENIOS ENTIDAD</t>
  </si>
  <si>
    <t xml:space="preserve">  4173730205  CURSOS DE IDIOMAS</t>
  </si>
  <si>
    <t xml:space="preserve">  4173730206  CURSOS OTROS</t>
  </si>
  <si>
    <t xml:space="preserve">  4173730503  GESTORÍA POR CERTIFICACIÓN</t>
  </si>
  <si>
    <t xml:space="preserve">  4173730602  REEXPEDICION DE CREDENCIAL</t>
  </si>
  <si>
    <t xml:space="preserve">  4173730901  POR CONCEPTO DE FICHAS</t>
  </si>
  <si>
    <t xml:space="preserve">  4173732101  INSCRIPCI A LIC CUAT</t>
  </si>
  <si>
    <t xml:space="preserve">  4173732107  EXAMEN ESPECIAL POR MATERIA</t>
  </si>
  <si>
    <t xml:space="preserve">  4173732109  CERT PAR O TOT D EST</t>
  </si>
  <si>
    <t xml:space="preserve">  4173732110  CONSTANCIAS DE ESTUDIOS</t>
  </si>
  <si>
    <t xml:space="preserve">  4173732112  ACREDITACION POR COMPETENCIAS</t>
  </si>
  <si>
    <t xml:space="preserve">  4221911100  ESTATAL SERVICIOS PERSONALES</t>
  </si>
  <si>
    <t xml:space="preserve">  4221911200  ESTATAL MATERIALES Y SUMINISTROS</t>
  </si>
  <si>
    <t xml:space="preserve">  4221911300  ESTATAL SERVICIOS GENERALES</t>
  </si>
  <si>
    <t xml:space="preserve">  4399790101  INTERÉS NORMALES</t>
  </si>
  <si>
    <t xml:space="preserve">  4399790910  COMISIÓN MÁQUINA EXPENDEDORA</t>
  </si>
  <si>
    <t xml:space="preserve">  4399790911  SEGURO ESTUDIANTIL</t>
  </si>
  <si>
    <t xml:space="preserve">  5111113000  SUELDOS BASE AL PERSONAL PERMANENTE</t>
  </si>
  <si>
    <t xml:space="preserve">  5112121000  HONORARIOS ASIMILABLES A SALARIOS</t>
  </si>
  <si>
    <t xml:space="preserve">  5114141000  APORTACIONES DE SEGURIDAD SOCIAL</t>
  </si>
  <si>
    <t xml:space="preserve">  5114142000  APORTACIONES A FONDOS DE VIVIENDA</t>
  </si>
  <si>
    <t xml:space="preserve">  5114143000  APORT. S. RETIRO.</t>
  </si>
  <si>
    <t xml:space="preserve">  5115154000  PRESTACIONES CONTRACTUALES</t>
  </si>
  <si>
    <t xml:space="preserve">  5121215000  MATERIAL IMPRESO E I</t>
  </si>
  <si>
    <t xml:space="preserve">  5122221000  ALIMENTACIÓN DE PERSONAS</t>
  </si>
  <si>
    <t xml:space="preserve">  5126261000  COMBUSTIBLES, LUBRICANTES Y ADITIVOS</t>
  </si>
  <si>
    <t xml:space="preserve">  5131311000  SERVICIO DE ENERGÍA ELÉCTRICA</t>
  </si>
  <si>
    <t xml:space="preserve">  5131314000  TELEFONÍA TRADICIONAL</t>
  </si>
  <si>
    <t xml:space="preserve">  5131317000  SERV. ACCESO A INTE</t>
  </si>
  <si>
    <t xml:space="preserve">  5132327000  ARRENDAMIENTO DE ACTIVOS INTANGIBLES</t>
  </si>
  <si>
    <t xml:space="preserve">  5134341000  SERVICIOS FINANCIEROS Y BANCARIOS</t>
  </si>
  <si>
    <t xml:space="preserve">  5134349000  SERV. FIN., BANCA.</t>
  </si>
  <si>
    <t xml:space="preserve">  5135355000  REPAR. Y MTTO. DE EQ</t>
  </si>
  <si>
    <t xml:space="preserve">  5137372000  PASAJES TERRESTRES</t>
  </si>
  <si>
    <t xml:space="preserve">  5137375000  VIATICOS EN EL PAIS</t>
  </si>
  <si>
    <t xml:space="preserve">  5138382000  GASTOS DE ORDEN SOCIAL Y CULTURAL</t>
  </si>
  <si>
    <t xml:space="preserve">  5138385000  GASTOS  DE REPRESENTACION</t>
  </si>
  <si>
    <t xml:space="preserve">  5139398000  IMPUESTO DE NOMINA</t>
  </si>
  <si>
    <t xml:space="preserve">  8110000001  LEY DE INGRESOS ESTIMADA</t>
  </si>
  <si>
    <t xml:space="preserve">  8120000001  LEY DE INGRESOS POR EJECUTAR</t>
  </si>
  <si>
    <t xml:space="preserve">  8130000001  MOD LEY INGRESO ESTIMADO</t>
  </si>
  <si>
    <t xml:space="preserve">  8140000001  LEY DE INGRESOS DEVENGADA</t>
  </si>
  <si>
    <t xml:space="preserve">  8150000001  LEY DE INGRESOS RECAUDADA</t>
  </si>
  <si>
    <t xml:space="preserve">  8210000001  PTTO EGRESOS APROBADO</t>
  </si>
  <si>
    <t xml:space="preserve">  8220000001  PTTO EGRESOS POR EJERCER</t>
  </si>
  <si>
    <t xml:space="preserve">  8230000001  MOD PTTO EGRESO APROBADO</t>
  </si>
  <si>
    <t xml:space="preserve">  8240000001  PTTO EGRESOS COMPROMETIDO</t>
  </si>
  <si>
    <t xml:space="preserve">  8250000001  PTTO EGRESOS DEVENGADO</t>
  </si>
  <si>
    <t xml:space="preserve">  8260000001  PTTO EGRESOS EJERCIDO</t>
  </si>
  <si>
    <t xml:space="preserve">  8270000001  PTTO EGRESOS PAGADO</t>
  </si>
  <si>
    <t>* TOTAL</t>
  </si>
  <si>
    <t xml:space="preserve">     CARGOS</t>
  </si>
  <si>
    <t xml:space="preserve">     ABONOS</t>
  </si>
  <si>
    <t xml:space="preserve">  SALDO DEUDOR</t>
  </si>
  <si>
    <t xml:space="preserve"> SALDO ACREEDOR</t>
  </si>
  <si>
    <t xml:space="preserve">  1112102044  BANCOMER 0118081328  ESTATAL 2022</t>
  </si>
  <si>
    <t xml:space="preserve">  3220000029  RESULTADO DEL EJERCICIO 2021</t>
  </si>
  <si>
    <t>Hacienda Pública / Patrimonio Contribuido Neto de 2021</t>
  </si>
  <si>
    <t>Hacienda Pública / Patrimonio Generado Neto de 2021</t>
  </si>
  <si>
    <t>Exceso o Insuficiencia en la Actualización de la Hacienda Pública / Patrimonio Neto de 2021</t>
  </si>
  <si>
    <t>Cambios en el Exceso o Insuficiencia en la Actualización de la Hacienda Pública / Patrimonio Neto de 2022</t>
  </si>
  <si>
    <t>Hacienda Pública / Patrimonio Neto Final de 2022</t>
  </si>
  <si>
    <t>UNIVERSIDAD POLITECNICA DE JUVENTINO ROSAS
MONTOS PAGADOS POR AYUDAS Y SUBSIDIOS
TRIMESTRE 01 DEL 2022</t>
  </si>
  <si>
    <t>3220000029  RESULTADO DEL EJERCICIO 2021</t>
  </si>
  <si>
    <t>1112102044  BANCOMER 0118081328  ESTATAL 2022</t>
  </si>
  <si>
    <t>P3230</t>
  </si>
  <si>
    <t>DIFUSIÓN Y DIVULGACIÓN CIENTÍFICA. UPJR</t>
  </si>
  <si>
    <t>Implementar estrategias y acciones para difundir y divulgar la ciencia.</t>
  </si>
  <si>
    <t>QO574</t>
  </si>
  <si>
    <t>Infraestructura de la Universidad Politécnica de Juventino Rosas</t>
  </si>
  <si>
    <t>Equipamiento especializado de carreras adquirido e instalado.</t>
  </si>
  <si>
    <t>DIFUSIÓN Y DIVULGACIÓN CIENTÍFICA.</t>
  </si>
  <si>
    <t>B. Difusión y divulgación científica realizada por Instituciones de Educación Superior. UPJR</t>
  </si>
  <si>
    <t>Realización de un Congreso Internacional Multidisciplinario de Ingenierías.</t>
  </si>
  <si>
    <t>Congreso efectuado</t>
  </si>
  <si>
    <t>Congreso.</t>
  </si>
  <si>
    <t>Informes de cursos.</t>
  </si>
  <si>
    <t>ESTATAL ESPECÍFICA 2022</t>
  </si>
  <si>
    <t>011808132</t>
  </si>
  <si>
    <t xml:space="preserve">  3221792004  REMANENTE APLICADO RECURSOS PROPIOS</t>
  </si>
  <si>
    <t xml:space="preserve">  3221796004  REMANENTE APLICADO RAMO 33</t>
  </si>
  <si>
    <t xml:space="preserve">  4173732111  EQUIVALENCIAS DE ESTUDIOS</t>
  </si>
  <si>
    <t xml:space="preserve">  5121211000  MATERIALES Y ÚTILES DE OFICINA</t>
  </si>
  <si>
    <t xml:space="preserve">  5121214000  MAT.,UTILES Y EQUIPO</t>
  </si>
  <si>
    <t xml:space="preserve">  5121216000  MATERIAL DE LIMPIEZA</t>
  </si>
  <si>
    <t xml:space="preserve">  5124246000  MATERIAL ELECTRICO Y ELECTRONICO</t>
  </si>
  <si>
    <t xml:space="preserve">  5124247000  ARTICULOS METALICOS</t>
  </si>
  <si>
    <t xml:space="preserve">  5125254000  MATERIALES, ACCESOR</t>
  </si>
  <si>
    <t xml:space="preserve">  5127272000  PRENDAS DE PROTECCIÓN</t>
  </si>
  <si>
    <t xml:space="preserve">  5133336000  SERVS. APOYO ADMVO.</t>
  </si>
  <si>
    <t xml:space="preserve">  5133338000  SERVICIOS DE VIGILANCIA</t>
  </si>
  <si>
    <t xml:space="preserve">  5135351000  CONSERV. Y MANTENIMI</t>
  </si>
  <si>
    <t xml:space="preserve">  5135358000  SERVICIOS DE LIMPIEZ</t>
  </si>
  <si>
    <t>Ejercicio 2022</t>
  </si>
  <si>
    <t>4173732111  EQUIVALENCIAS DE ESTUDIOS</t>
  </si>
  <si>
    <t>5121211000  MATERIALES Y ÚTILES DE OFICINA</t>
  </si>
  <si>
    <t>5121214000  MAT.,UTILES Y EQUIPO</t>
  </si>
  <si>
    <t>5121216000  MATERIAL DE LIMPIEZA</t>
  </si>
  <si>
    <t>5124246000  MATERIAL ELECTRICO Y ELECTRONICO</t>
  </si>
  <si>
    <t>5124247000  ARTICULOS METALICOS</t>
  </si>
  <si>
    <t>5125254000  MATERIALES, ACCESOR</t>
  </si>
  <si>
    <t>5127272000  PRENDAS DE PROTECCIÓN</t>
  </si>
  <si>
    <t>5133336000  SERVS. APOYO ADMVO.</t>
  </si>
  <si>
    <t>5133338000  SERVICIOS DE VIGILANCIA</t>
  </si>
  <si>
    <t>5135351000  CONSERV. Y MANTENIMI</t>
  </si>
  <si>
    <t>5135358000  SERVICIOS DE LIMPIEZ</t>
  </si>
  <si>
    <t>3221792004  REMANENTE APLICADO R</t>
  </si>
  <si>
    <t>3221796004  REMANENTE APLICADO RAMO 33</t>
  </si>
  <si>
    <t>Equipamiento especializado de carreras</t>
  </si>
  <si>
    <t>Equipamiento especializado adquirido e instalado.</t>
  </si>
  <si>
    <t>Equipo programado/Equipo adquirido e instalado</t>
  </si>
  <si>
    <t>2521151070</t>
  </si>
  <si>
    <t>I008 REMANENTE FAM INFRA SUPERIOR 21</t>
  </si>
  <si>
    <t>****   2522221040  U006 SUBSIDIOS ODES-</t>
  </si>
  <si>
    <t>Cuenta Pública 2022
Universidad Politécnica de Juventino Rosas
Estado de Actividades 
Del 1 de enero al 31 de marzo de 2022 y 2021</t>
  </si>
  <si>
    <t>Cuenta Pública 2022
Universidad Politécnica de Juventino Rosas
Estado de Variación en la Hacienda Pública
Del 1 de enero al 31 de marzo de 2022 y 2021</t>
  </si>
  <si>
    <t>Cuenta Pública 2022
Universidad Politécnica de Juventino Rosas
Estado de Cambios en la Situación Financiera
Del 1 de enero al 31 de marzo de 2022 y 2021</t>
  </si>
  <si>
    <t>Cuenta Pública 2022
Universidad Politécnica de Juventino Rosas
Estado de Flujos de Efectivo
Del 1 de enero al 31 de marzo de 2022 y 2021</t>
  </si>
  <si>
    <t>Cuenta Pública 2022
Universidad Politécnica de Juventino Rosas
Estado Analítico del Activo
Del 1 de enero al 31 de marzo de 2022 y 2021</t>
  </si>
  <si>
    <t>Cuenta Pública 2022
Universidad Politécnica de Juventino Rosas
Estado Analítico de la Deuda y Otros Pasivos
Del 1 de enero al 31 de marzo de 2022 y 2021</t>
  </si>
  <si>
    <t>Cuenta Pública 2022
Universidad Politécnica de Juventino Rosas
Informe Sobre Pasivos Contingentes
Al 31 de marzo  de 2022</t>
  </si>
  <si>
    <t>Cuenta Pública 2022
Universidad Politécnica de Juventino Rosas
Estado Analítico de Ingresos
Del 1 de enero al 31 de marzo de 2022 y 2021</t>
  </si>
  <si>
    <t>UNIVERSIDAD POLITECNICA DE JUVENTINO ROSAS
Estado Analítico de Ingresos Complementario
Del 1 de enero al 31 de marzo de 2022 y 2021</t>
  </si>
  <si>
    <t>Cuenta Pública 2022
Universidad Politécnica de Juventino Rosas
Estado Analítico del Ejercicio del Presupuesto de Egresos
Clasificación Administrativa  
Del 1 de enero al 31 de marzo de 2022 y 2021</t>
  </si>
  <si>
    <t>Cuenta Pública 2022
Universidad Politécnica de Juventino Rosas
Estado Analítico del Ejercicio del Presupuesto de Egresos
Clasificación por Objeto del Gasto (Capítulo y Concepto)
Del 1 de enero al 31 de marzo de 2022 y 2021</t>
  </si>
  <si>
    <t>Cuenta Pública 2022
Universidad Politécnica de Juventino Rosas
Estado Analítico del Ejercicio del Presupuesto de Egresos
Clasificación Económica (por Tipo de Gasto)
Del 1 de enero al 31 de marzo de 2022 y 2021</t>
  </si>
  <si>
    <t>Cuenta Pública 2022
Universidad Politécnica de Juventino Rosas
Estado Analítico del Ejercicio del Presupuesto de Egresos
Clasificación Funcional (Finalidad y Función)
Del 1 de enero al 31 de marzo de 2022 y 2021</t>
  </si>
  <si>
    <t>Cuenta Pública 2022
Universidad Politécnica de Juventino Rosas
Endeudamiento Neto
Del 1 de enero al 31 de marzo de 2022 y 2021</t>
  </si>
  <si>
    <t>Cuenta Pública 2022
Universidad Politécnica de Juventino Rosas
Intereses de la Deuda
Del 1 de enero al 31 de marzo de 2022 y 2021</t>
  </si>
  <si>
    <t>Cuenta Pública 2022
Universidad Politécnica de Juventino Rosas
Gasto por Categoría Programática
Del 1 de enero al 31 de marzo de 2022 y 2021</t>
  </si>
  <si>
    <t>Cuenta Pública 2022
Universidad Politécnica de Juventino Rosas
Flujo de Fondos
Del 1 de enero al 31 de marzo de 2022 y 2021</t>
  </si>
  <si>
    <t>Cuenta Pública 2022
Universidad Politécnica de Juventino Rosas
Indicadores de Postura Fiscal
Del 1 de enero al 31 de marzo de 2022 y 2021</t>
  </si>
  <si>
    <t>Al 31 de marzo del 2022</t>
  </si>
  <si>
    <t>AL 31 DE MARZO DE 2022</t>
  </si>
  <si>
    <t>DEL 01 DE ENERO AL 31 DE MARZO DE 2022</t>
  </si>
  <si>
    <t>UNIVERSIDAD POLITÉCNICA DE JUVENTINO ROSAS
INDICADORES DE RESULTADOS
DEL 01 DE ENERO AL 31 DE MARZO DE 2022</t>
  </si>
  <si>
    <t>Al 31 DE MARZO DE 2022</t>
  </si>
  <si>
    <t>UNIVERSIDAD POLITECNICA DE JUVENTINO ROSAS
EJERCICIO Y DESTINO DE GASTO FEDERALIZADO Y REINTEGROS
DEL 01 DE ENERO AL 31 DE MARZO DE 2022</t>
  </si>
  <si>
    <t>Correspondiente del 1 de enero al 31 de marzo de 2022</t>
  </si>
  <si>
    <t xml:space="preserve">  1112102045  BANCOMER 0118280878 FEDERAL 2022</t>
  </si>
  <si>
    <t xml:space="preserve">  1123103301  SUBSIDIO AL EMPLEO</t>
  </si>
  <si>
    <t xml:space="preserve">  2113201001  CONTRATISTAS PROY. D</t>
  </si>
  <si>
    <t xml:space="preserve">  2117101024  ISR RETENCION RESICO</t>
  </si>
  <si>
    <t xml:space="preserve">  2117102011  RETENCION CEDULAR RESICO 2%</t>
  </si>
  <si>
    <t xml:space="preserve">  2119904002  CXP A GEG</t>
  </si>
  <si>
    <t xml:space="preserve">  4213831000  FEDERALES SERVICIOS PEERSONALES</t>
  </si>
  <si>
    <t xml:space="preserve">  4213832000  FEDERALES MATERIALES Y SUMINISTROS</t>
  </si>
  <si>
    <t xml:space="preserve">  4213833000  FEDERALES SERVICIOS GENERALES</t>
  </si>
  <si>
    <t xml:space="preserve">  5124248000  MATERIALES COMPLEMENTARIOS</t>
  </si>
  <si>
    <t xml:space="preserve">  5125252000  FERTILIZANTES, PESTI</t>
  </si>
  <si>
    <t xml:space="preserve">  5125256000  FIB. SINTET. HULE</t>
  </si>
  <si>
    <t xml:space="preserve">  5129291000  HERRAMIENTAS MENORES</t>
  </si>
  <si>
    <t xml:space="preserve">  5129294000  REFACCIONES Y ACCESO</t>
  </si>
  <si>
    <t xml:space="preserve">  5129296000  REF. EQ. TRANSP.</t>
  </si>
  <si>
    <t xml:space="preserve">  5129298000  REF. MAQ. Y O. EQ.</t>
  </si>
  <si>
    <t xml:space="preserve">  5133333000  SERVS. CONSULT. ADM</t>
  </si>
  <si>
    <t xml:space="preserve">  5135357000  INST., REP. Y MTTO.</t>
  </si>
  <si>
    <t xml:space="preserve">  5135359000  SERVICIOS DE JARDINERÍA Y FUMIGACIÓN</t>
  </si>
  <si>
    <t xml:space="preserve">  5136361100  DIFUSION POR RADIO,</t>
  </si>
  <si>
    <t xml:space="preserve">  5136366000  SERV. CRE INTERNET</t>
  </si>
  <si>
    <t xml:space="preserve">  5139392000  OTROS IMPUESTOS Y DERECHOS</t>
  </si>
  <si>
    <t xml:space="preserve">  8130000002  MOD LEY INGRESO ESTIMADO DEV</t>
  </si>
  <si>
    <t xml:space="preserve">  8230000002  MOD PTTO EGRESO APROBADO DEVOLUCION</t>
  </si>
  <si>
    <t>2117101024  ISR RETENCION RESICO</t>
  </si>
  <si>
    <t>2117102011  RETENCION CEDULAR RESICO 2%</t>
  </si>
  <si>
    <t>2119904002  CXP A GEG</t>
  </si>
  <si>
    <t>2119905001  ACREEDORES DIVERSOS</t>
  </si>
  <si>
    <t>4213831000  FEDERALES SERVICIOS PEERSONALES</t>
  </si>
  <si>
    <t>4213832000  FED. MAT. Y SUMINIST</t>
  </si>
  <si>
    <t>4213833000  FEDERALES SERVICIOS GENERALES</t>
  </si>
  <si>
    <t>4213 Convenios</t>
  </si>
  <si>
    <t>4210 Participaciones y Aportaciones</t>
  </si>
  <si>
    <t>5124248000  MATERIALES COMPLEMENTARIOS</t>
  </si>
  <si>
    <t>5125252000  FERTILIZANTES, PESTI</t>
  </si>
  <si>
    <t>5125256000  FIB. SINTET. HULE</t>
  </si>
  <si>
    <t>5129291000  HERRAMIENTAS MENORES</t>
  </si>
  <si>
    <t>5129294000  REFACCIONES Y ACCESO</t>
  </si>
  <si>
    <t>5129296000  REF. EQ. TRANSP.</t>
  </si>
  <si>
    <t>5129298000  REF. MAQ. Y O. EQ.</t>
  </si>
  <si>
    <t>5133333000  SERVS. CONSULT. ADM</t>
  </si>
  <si>
    <t>5135357000  INST., REP. Y MTTO.</t>
  </si>
  <si>
    <t>5135359000  SERVICIOS DE JARDINE</t>
  </si>
  <si>
    <t>5136361100  DIFUSION POR RADIO,</t>
  </si>
  <si>
    <t>5136366000  SERV. CRE INTERNET</t>
  </si>
  <si>
    <t>5139392000  OTROS IMPUESTOS Y DERECHOS</t>
  </si>
  <si>
    <t>1112102045  BANCOMER 0118280878 FEDERAL 2022</t>
  </si>
  <si>
    <t>8130000002  MOD LEY INGRESO ESTIMADO DEV</t>
  </si>
  <si>
    <t>8230000002  MOD PTTO EGRESO APROBADO DEVOLUCION</t>
  </si>
  <si>
    <t>FEDERAL ESPECÍFICAA 2022</t>
  </si>
  <si>
    <t>0118280878</t>
  </si>
  <si>
    <t>2521151040</t>
  </si>
  <si>
    <t>I008 FAM INFRA SUPERIOR 21</t>
  </si>
  <si>
    <t>2522221040</t>
  </si>
  <si>
    <t>U006 SUBSIDIOS ODES-POLITÉCNICAS</t>
  </si>
  <si>
    <t xml:space="preserve"> A Periodo 3</t>
  </si>
  <si>
    <t>12.04.2022</t>
  </si>
  <si>
    <t>_______________________________________</t>
  </si>
  <si>
    <t>_____________________________________</t>
  </si>
  <si>
    <t>BALANZA DE COMPROBACIÓN</t>
  </si>
  <si>
    <t>AL 31 DE MAZO DE 2022</t>
  </si>
  <si>
    <t>Cuenta Pública 2022
Universidad Politécnica de Juventino Rosas
Estado de Situación Financiera
Al 31 de marzo de 2022 y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</si>
</sst>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1" formatCode="_-* #,##0_-;\-* #,##0_-;_-* &quot;-&quot;_-;_-@_-"/>
    <numFmt numFmtId="44" formatCode="_-&quot;$&quot;* #,##0.00_-;\-&quot;$&quot;* #,##0.00_-;_-&quot;$&quot;* &quot;-&quot;??_-;_-@_-"/>
    <numFmt numFmtId="43" formatCode="_-* #,##0.00_-;\-* #,##0.00_-;_-* &quot;-&quot;??_-;_-@_-"/>
    <numFmt numFmtId="164" formatCode="#,##0.00_ ;\-#,##0.00\ "/>
    <numFmt numFmtId="165" formatCode="_-[$€-2]* #,##0.00_-;\-[$€-2]* #,##0.00_-;_-[$€-2]* &quot;-&quot;??_-"/>
    <numFmt numFmtId="166" formatCode="0_ ;\-0\ "/>
    <numFmt numFmtId="167" formatCode="General_)"/>
    <numFmt numFmtId="168" formatCode="#,##0_ ;[Red]\-#,##0\ "/>
    <numFmt numFmtId="169" formatCode="#,##0_ ;\-#,##0\ "/>
    <numFmt numFmtId="170" formatCode="_-* #,##0_-;\-* #,##0_-;_-* &quot;-&quot;??_-;_-@_-"/>
    <numFmt numFmtId="171" formatCode="_-&quot;$&quot;* #,##0_-;\-&quot;$&quot;* #,##0_-;_-&quot;$&quot;* &quot;-&quot;??_-;_-@_-"/>
    <numFmt numFmtId="172" formatCode="#,##0.00;\-#,##0.00;&quot; &quot;"/>
    <numFmt numFmtId="173" formatCode="#,##0;\-#,##0;&quot; &quot;"/>
    <numFmt numFmtId="174" formatCode="#,##0.00_ ;[Red]\-#,##0.00\ "/>
  </numFmts>
  <fonts count="111" x14ac:knownFonts="1">
    <font>
      <sz val="8"/>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8"/>
      <name val="Arial"/>
      <family val="2"/>
    </font>
    <font>
      <sz val="8"/>
      <name val="Arial"/>
      <family val="2"/>
    </font>
    <font>
      <b/>
      <sz val="10"/>
      <name val="Arial"/>
      <family val="2"/>
    </font>
    <font>
      <b/>
      <sz val="11"/>
      <name val="Arial"/>
      <family val="2"/>
    </font>
    <font>
      <b/>
      <i/>
      <sz val="8"/>
      <name val="Arial"/>
      <family val="2"/>
    </font>
    <font>
      <sz val="8"/>
      <color theme="1"/>
      <name val="Arial"/>
      <family val="2"/>
    </font>
    <font>
      <sz val="8"/>
      <color theme="0"/>
      <name val="Arial"/>
      <family val="2"/>
    </font>
    <font>
      <sz val="11"/>
      <color indexed="8"/>
      <name val="Calibri"/>
      <family val="2"/>
    </font>
    <font>
      <b/>
      <sz val="9"/>
      <name val="Arial"/>
      <family val="2"/>
    </font>
    <font>
      <b/>
      <i/>
      <sz val="9"/>
      <name val="Arial"/>
      <family val="2"/>
    </font>
    <font>
      <sz val="12"/>
      <color indexed="24"/>
      <name val="Arial"/>
      <family val="2"/>
    </font>
    <font>
      <b/>
      <sz val="18"/>
      <color indexed="24"/>
      <name val="Arial"/>
      <family val="2"/>
    </font>
    <font>
      <b/>
      <sz val="14"/>
      <color indexed="24"/>
      <name val="Arial"/>
      <family val="2"/>
    </font>
    <font>
      <b/>
      <i/>
      <sz val="10"/>
      <name val="Arial"/>
      <family val="2"/>
    </font>
    <font>
      <sz val="9"/>
      <name val="Arial"/>
      <family val="2"/>
    </font>
    <font>
      <sz val="10"/>
      <color rgb="FFC00000"/>
      <name val="Arial"/>
      <family val="2"/>
    </font>
    <font>
      <b/>
      <sz val="10"/>
      <color rgb="FFC00000"/>
      <name val="Arial"/>
      <family val="2"/>
    </font>
    <font>
      <b/>
      <sz val="18"/>
      <color theme="3"/>
      <name val="Cambria"/>
      <family val="2"/>
      <scheme val="major"/>
    </font>
    <font>
      <b/>
      <sz val="11"/>
      <color theme="1"/>
      <name val="Calibri"/>
      <family val="2"/>
      <scheme val="minor"/>
    </font>
    <font>
      <i/>
      <sz val="8"/>
      <name val="Arial"/>
      <family val="2"/>
    </font>
    <font>
      <b/>
      <sz val="8"/>
      <color theme="1"/>
      <name val="Arial"/>
      <family val="2"/>
    </font>
    <font>
      <vertAlign val="superscript"/>
      <sz val="8"/>
      <name val="Arial"/>
      <family val="2"/>
    </font>
    <font>
      <vertAlign val="superscript"/>
      <sz val="8"/>
      <color rgb="FF0070C0"/>
      <name val="Arial"/>
      <family val="2"/>
    </font>
    <font>
      <vertAlign val="superscript"/>
      <sz val="8"/>
      <color theme="1"/>
      <name val="Arial"/>
      <family val="2"/>
    </font>
    <font>
      <sz val="10"/>
      <color indexed="8"/>
      <name val="Arial"/>
      <family val="2"/>
    </font>
    <font>
      <sz val="9"/>
      <color theme="1"/>
      <name val="Arial"/>
      <family val="2"/>
    </font>
    <font>
      <b/>
      <sz val="9"/>
      <color theme="1"/>
      <name val="Arial"/>
      <family val="2"/>
    </font>
    <font>
      <b/>
      <sz val="10"/>
      <color theme="1"/>
      <name val="Arial"/>
      <family val="2"/>
    </font>
    <font>
      <sz val="11"/>
      <color indexed="17"/>
      <name val="Calibri"/>
      <family val="2"/>
    </font>
    <font>
      <b/>
      <sz val="11"/>
      <color indexed="53"/>
      <name val="Calibri"/>
      <family val="2"/>
    </font>
    <font>
      <b/>
      <sz val="11"/>
      <color indexed="9"/>
      <name val="Calibri"/>
      <family val="2"/>
    </font>
    <font>
      <sz val="11"/>
      <color indexed="53"/>
      <name val="Calibri"/>
      <family val="2"/>
    </font>
    <font>
      <b/>
      <sz val="11"/>
      <color indexed="62"/>
      <name val="Calibri"/>
      <family val="2"/>
    </font>
    <font>
      <sz val="11"/>
      <color indexed="48"/>
      <name val="Calibri"/>
      <family val="2"/>
    </font>
    <font>
      <sz val="11"/>
      <color indexed="16"/>
      <name val="Calibri"/>
      <family val="2"/>
    </font>
    <font>
      <sz val="11"/>
      <color indexed="60"/>
      <name val="Calibri"/>
      <family val="2"/>
    </font>
    <font>
      <b/>
      <sz val="11"/>
      <color indexed="63"/>
      <name val="Calibri"/>
      <family val="2"/>
    </font>
    <font>
      <b/>
      <sz val="10"/>
      <color indexed="8"/>
      <name val="Arial"/>
      <family val="2"/>
    </font>
    <font>
      <b/>
      <sz val="10"/>
      <color indexed="9"/>
      <name val="Arial"/>
      <family val="2"/>
    </font>
    <font>
      <b/>
      <sz val="10"/>
      <color indexed="39"/>
      <name val="Arial"/>
      <family val="2"/>
    </font>
    <font>
      <b/>
      <i/>
      <sz val="12"/>
      <color indexed="8"/>
      <name val="Arial"/>
      <family val="2"/>
    </font>
    <font>
      <b/>
      <sz val="11"/>
      <color indexed="9"/>
      <name val="Arial"/>
      <family val="2"/>
    </font>
    <font>
      <b/>
      <sz val="10"/>
      <name val="Tahoma"/>
      <family val="2"/>
    </font>
    <font>
      <sz val="12"/>
      <color indexed="8"/>
      <name val="Arial"/>
      <family val="2"/>
    </font>
    <font>
      <b/>
      <sz val="2"/>
      <color indexed="56"/>
      <name val="Arial"/>
      <family val="2"/>
    </font>
    <font>
      <b/>
      <sz val="12"/>
      <color indexed="8"/>
      <name val="Arial"/>
      <family val="2"/>
    </font>
    <font>
      <sz val="10"/>
      <color indexed="39"/>
      <name val="Arial"/>
      <family val="2"/>
    </font>
    <font>
      <i/>
      <sz val="12"/>
      <color indexed="8"/>
      <name val="Arial"/>
      <family val="2"/>
    </font>
    <font>
      <b/>
      <sz val="9"/>
      <name val="Tahoma"/>
      <family val="2"/>
    </font>
    <font>
      <sz val="11"/>
      <name val="Tahoma"/>
      <family val="2"/>
    </font>
    <font>
      <sz val="19"/>
      <color indexed="48"/>
      <name val="Arial"/>
      <family val="2"/>
    </font>
    <font>
      <sz val="10"/>
      <color indexed="10"/>
      <name val="Arial"/>
      <family val="2"/>
    </font>
    <font>
      <sz val="12"/>
      <color indexed="14"/>
      <name val="Arial"/>
      <family val="2"/>
    </font>
    <font>
      <b/>
      <sz val="18"/>
      <color indexed="62"/>
      <name val="Cambria"/>
      <family val="2"/>
    </font>
    <font>
      <sz val="11"/>
      <color indexed="10"/>
      <name val="Calibri"/>
      <family val="2"/>
    </font>
    <font>
      <i/>
      <sz val="10"/>
      <color rgb="FF7F7F7F"/>
      <name val="Arial"/>
      <family val="2"/>
    </font>
    <font>
      <b/>
      <sz val="15"/>
      <color indexed="62"/>
      <name val="Calibri"/>
      <family val="2"/>
    </font>
    <font>
      <b/>
      <sz val="13"/>
      <color indexed="62"/>
      <name val="Calibri"/>
      <family val="2"/>
    </font>
    <font>
      <b/>
      <sz val="11"/>
      <color indexed="8"/>
      <name val="Calibri"/>
      <family val="2"/>
    </font>
    <font>
      <sz val="10"/>
      <color theme="1"/>
      <name val="Times New Roman"/>
      <family val="2"/>
    </font>
    <font>
      <b/>
      <sz val="9"/>
      <color rgb="FF000000"/>
      <name val="Arial"/>
      <family val="2"/>
    </font>
    <font>
      <b/>
      <sz val="9"/>
      <color indexed="8"/>
      <name val="Arial"/>
      <family val="2"/>
    </font>
    <font>
      <sz val="9"/>
      <color theme="0"/>
      <name val="Arial"/>
      <family val="2"/>
    </font>
    <font>
      <sz val="9"/>
      <color rgb="FF000000"/>
      <name val="Arial"/>
      <family val="2"/>
    </font>
    <font>
      <sz val="9"/>
      <color indexed="8"/>
      <name val="Arial"/>
      <family val="2"/>
    </font>
    <font>
      <b/>
      <vertAlign val="superscript"/>
      <sz val="8"/>
      <name val="Arial"/>
      <family val="2"/>
    </font>
    <font>
      <b/>
      <sz val="8"/>
      <color rgb="FF000000"/>
      <name val="Arial"/>
      <family val="2"/>
    </font>
    <font>
      <sz val="10"/>
      <color theme="1"/>
      <name val="Arial"/>
      <family val="2"/>
    </font>
    <font>
      <b/>
      <sz val="10"/>
      <color rgb="FF002060"/>
      <name val="Arial"/>
      <family val="2"/>
    </font>
    <font>
      <b/>
      <sz val="10"/>
      <color rgb="FF0070C0"/>
      <name val="Arial"/>
      <family val="2"/>
    </font>
    <font>
      <b/>
      <u/>
      <sz val="10"/>
      <color theme="1"/>
      <name val="Arial"/>
      <family val="2"/>
    </font>
    <font>
      <u/>
      <sz val="10"/>
      <color theme="1"/>
      <name val="Arial"/>
      <family val="2"/>
    </font>
    <font>
      <b/>
      <sz val="10"/>
      <color rgb="FF000000"/>
      <name val="Arial"/>
      <family val="2"/>
    </font>
    <font>
      <sz val="10"/>
      <color rgb="FF000000"/>
      <name val="Arial"/>
      <family val="2"/>
    </font>
    <font>
      <sz val="10"/>
      <color rgb="FF222222"/>
      <name val="Arial"/>
      <family val="2"/>
    </font>
    <font>
      <u/>
      <sz val="8"/>
      <color theme="10"/>
      <name val="Arial"/>
      <family val="2"/>
    </font>
    <font>
      <b/>
      <u/>
      <sz val="10"/>
      <name val="Arial"/>
      <family val="2"/>
    </font>
    <font>
      <sz val="8"/>
      <color rgb="FF333333"/>
      <name val="Arial"/>
      <family val="2"/>
    </font>
    <font>
      <b/>
      <sz val="10"/>
      <color theme="0"/>
      <name val="Arial"/>
      <family val="2"/>
    </font>
    <font>
      <b/>
      <sz val="11"/>
      <color theme="1"/>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b/>
      <sz val="9"/>
      <color theme="1"/>
      <name val="Calibri"/>
      <family val="2"/>
      <scheme val="minor"/>
    </font>
    <font>
      <sz val="11"/>
      <name val="Calibri"/>
      <family val="2"/>
      <scheme val="minor"/>
    </font>
    <font>
      <sz val="11"/>
      <color theme="1"/>
      <name val="Garamond"/>
      <family val="2"/>
    </font>
    <font>
      <sz val="11"/>
      <color rgb="FF000000"/>
      <name val="Calibri"/>
      <family val="2"/>
    </font>
    <font>
      <u/>
      <sz val="11"/>
      <color theme="10"/>
      <name val="Calibri"/>
      <family val="2"/>
      <scheme val="minor"/>
    </font>
    <font>
      <sz val="10"/>
      <color theme="0"/>
      <name val="Arial"/>
      <family val="2"/>
    </font>
  </fonts>
  <fills count="78">
    <fill>
      <patternFill patternType="none"/>
    </fill>
    <fill>
      <patternFill patternType="gray125"/>
    </fill>
    <fill>
      <patternFill patternType="solid">
        <fgColor rgb="FFFFFFCC"/>
      </patternFill>
    </fill>
    <fill>
      <patternFill patternType="solid">
        <fgColor theme="0" tint="-0.249977111117893"/>
        <bgColor indexed="64"/>
      </patternFill>
    </fill>
    <fill>
      <patternFill patternType="solid">
        <fgColor theme="0" tint="-4.9989318521683403E-2"/>
        <bgColor indexed="64"/>
      </patternFill>
    </fill>
    <fill>
      <patternFill patternType="solid">
        <fgColor theme="0"/>
        <bgColor indexed="6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7" tint="0.79998168889431442"/>
        <bgColor indexed="65"/>
      </patternFill>
    </fill>
    <fill>
      <patternFill patternType="solid">
        <fgColor theme="7" tint="0.59999389629810485"/>
        <bgColor indexed="65"/>
      </patternFill>
    </fill>
    <fill>
      <patternFill patternType="solid">
        <fgColor theme="8" tint="0.79998168889431442"/>
        <bgColor indexed="65"/>
      </patternFill>
    </fill>
    <fill>
      <patternFill patternType="solid">
        <fgColor theme="8" tint="0.59999389629810485"/>
        <bgColor indexed="65"/>
      </patternFill>
    </fill>
    <fill>
      <patternFill patternType="solid">
        <fgColor theme="9" tint="0.79998168889431442"/>
        <bgColor indexed="65"/>
      </patternFill>
    </fill>
    <fill>
      <patternFill patternType="solid">
        <fgColor theme="9" tint="0.59999389629810485"/>
        <bgColor indexed="65"/>
      </patternFill>
    </fill>
    <fill>
      <patternFill patternType="solid">
        <fgColor indexed="40"/>
      </patternFill>
    </fill>
    <fill>
      <patternFill patternType="solid">
        <fgColor theme="0"/>
        <bgColor indexed="13"/>
      </patternFill>
    </fill>
    <fill>
      <patternFill patternType="solid">
        <fgColor indexed="42"/>
        <bgColor indexed="42"/>
      </patternFill>
    </fill>
    <fill>
      <patternFill patternType="solid">
        <fgColor indexed="9"/>
        <bgColor indexed="9"/>
      </patternFill>
    </fill>
    <fill>
      <patternFill patternType="solid">
        <fgColor indexed="55"/>
        <bgColor indexed="55"/>
      </patternFill>
    </fill>
    <fill>
      <patternFill patternType="solid">
        <fgColor indexed="47"/>
        <bgColor indexed="47"/>
      </patternFill>
    </fill>
    <fill>
      <patternFill patternType="solid">
        <fgColor indexed="45"/>
        <bgColor indexed="45"/>
      </patternFill>
    </fill>
    <fill>
      <patternFill patternType="solid">
        <fgColor indexed="26"/>
        <bgColor indexed="26"/>
      </patternFill>
    </fill>
    <fill>
      <patternFill patternType="solid">
        <fgColor indexed="43"/>
      </patternFill>
    </fill>
    <fill>
      <patternFill patternType="solid">
        <fgColor indexed="53"/>
      </patternFill>
    </fill>
    <fill>
      <patternFill patternType="solid">
        <fgColor indexed="43"/>
        <bgColor indexed="64"/>
      </patternFill>
    </fill>
    <fill>
      <patternFill patternType="solid">
        <fgColor indexed="9"/>
      </patternFill>
    </fill>
    <fill>
      <patternFill patternType="solid">
        <fgColor indexed="45"/>
      </patternFill>
    </fill>
    <fill>
      <patternFill patternType="solid">
        <fgColor indexed="10"/>
        <bgColor indexed="64"/>
      </patternFill>
    </fill>
    <fill>
      <patternFill patternType="solid">
        <fgColor indexed="29"/>
      </patternFill>
    </fill>
    <fill>
      <patternFill patternType="solid">
        <fgColor indexed="45"/>
        <bgColor indexed="64"/>
      </patternFill>
    </fill>
    <fill>
      <patternFill patternType="solid">
        <fgColor indexed="10"/>
      </patternFill>
    </fill>
    <fill>
      <patternFill patternType="solid">
        <fgColor indexed="29"/>
        <bgColor indexed="64"/>
      </patternFill>
    </fill>
    <fill>
      <patternFill patternType="solid">
        <fgColor indexed="51"/>
      </patternFill>
    </fill>
    <fill>
      <patternFill patternType="solid">
        <fgColor indexed="42"/>
        <bgColor indexed="64"/>
      </patternFill>
    </fill>
    <fill>
      <patternFill patternType="solid">
        <fgColor indexed="52"/>
      </patternFill>
    </fill>
    <fill>
      <patternFill patternType="solid">
        <fgColor indexed="51"/>
        <bgColor indexed="64"/>
      </patternFill>
    </fill>
    <fill>
      <patternFill patternType="solid">
        <fgColor indexed="47"/>
        <bgColor indexed="64"/>
      </patternFill>
    </fill>
    <fill>
      <patternFill patternType="solid">
        <fgColor indexed="57"/>
      </patternFill>
    </fill>
    <fill>
      <patternFill patternType="solid">
        <fgColor indexed="50"/>
        <bgColor indexed="64"/>
      </patternFill>
    </fill>
    <fill>
      <patternFill patternType="solid">
        <fgColor indexed="50"/>
      </patternFill>
    </fill>
    <fill>
      <patternFill patternType="solid">
        <fgColor indexed="57"/>
        <bgColor indexed="64"/>
      </patternFill>
    </fill>
    <fill>
      <patternFill patternType="solid">
        <fgColor indexed="11"/>
      </patternFill>
    </fill>
    <fill>
      <patternFill patternType="solid">
        <fgColor indexed="21"/>
        <bgColor indexed="64"/>
      </patternFill>
    </fill>
    <fill>
      <patternFill patternType="lightUp">
        <fgColor indexed="48"/>
        <bgColor indexed="41"/>
      </patternFill>
    </fill>
    <fill>
      <patternFill patternType="solid">
        <fgColor indexed="41"/>
      </patternFill>
    </fill>
    <fill>
      <patternFill patternType="mediumGray">
        <bgColor indexed="35"/>
      </patternFill>
    </fill>
    <fill>
      <patternFill patternType="solid">
        <fgColor indexed="54"/>
      </patternFill>
    </fill>
    <fill>
      <patternFill patternType="solid">
        <fgColor indexed="44"/>
        <bgColor indexed="64"/>
      </patternFill>
    </fill>
    <fill>
      <patternFill patternType="solid">
        <fgColor indexed="44"/>
      </patternFill>
    </fill>
    <fill>
      <patternFill patternType="solid">
        <fgColor indexed="26"/>
      </patternFill>
    </fill>
    <fill>
      <patternFill patternType="solid">
        <fgColor indexed="41"/>
        <bgColor indexed="64"/>
      </patternFill>
    </fill>
    <fill>
      <patternFill patternType="solid">
        <fgColor indexed="15"/>
        <bgColor indexed="13"/>
      </patternFill>
    </fill>
    <fill>
      <patternFill patternType="solid">
        <fgColor indexed="15"/>
      </patternFill>
    </fill>
    <fill>
      <patternFill patternType="solid">
        <fgColor theme="0" tint="-0.14999847407452621"/>
        <bgColor indexed="64"/>
      </patternFill>
    </fill>
    <fill>
      <patternFill patternType="solid">
        <fgColor theme="1" tint="0.49998474074526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theme="4"/>
      </patternFill>
    </fill>
    <fill>
      <patternFill patternType="solid">
        <fgColor theme="4" tint="0.39997558519241921"/>
        <bgColor indexed="65"/>
      </patternFill>
    </fill>
    <fill>
      <patternFill patternType="solid">
        <fgColor theme="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39997558519241921"/>
        <bgColor indexed="65"/>
      </patternFill>
    </fill>
    <fill>
      <patternFill patternType="solid">
        <fgColor theme="8"/>
      </patternFill>
    </fill>
    <fill>
      <patternFill patternType="solid">
        <fgColor theme="8" tint="0.39997558519241921"/>
        <bgColor indexed="65"/>
      </patternFill>
    </fill>
    <fill>
      <patternFill patternType="solid">
        <fgColor theme="9"/>
      </patternFill>
    </fill>
    <fill>
      <patternFill patternType="solid">
        <fgColor theme="9" tint="0.39997558519241921"/>
        <bgColor indexed="65"/>
      </patternFill>
    </fill>
    <fill>
      <patternFill patternType="solid">
        <fgColor rgb="FFFFFF00"/>
        <bgColor indexed="64"/>
      </patternFill>
    </fill>
  </fills>
  <borders count="57">
    <border>
      <left/>
      <right/>
      <top/>
      <bottom/>
      <diagonal/>
    </border>
    <border>
      <left style="thin">
        <color rgb="FFB2B2B2"/>
      </left>
      <right style="thin">
        <color rgb="FFB2B2B2"/>
      </right>
      <top style="thin">
        <color rgb="FFB2B2B2"/>
      </top>
      <bottom style="thin">
        <color rgb="FFB2B2B2"/>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double">
        <color indexed="64"/>
      </bottom>
      <diagonal/>
    </border>
    <border>
      <left/>
      <right/>
      <top style="thin">
        <color theme="4"/>
      </top>
      <bottom style="double">
        <color theme="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48"/>
      </left>
      <right style="thin">
        <color indexed="48"/>
      </right>
      <top style="thin">
        <color indexed="48"/>
      </top>
      <bottom style="thin">
        <color indexed="48"/>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double">
        <color indexed="5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style="thin">
        <color indexed="41"/>
      </left>
      <right style="thin">
        <color indexed="48"/>
      </right>
      <top style="medium">
        <color indexed="41"/>
      </top>
      <bottom style="thin">
        <color indexed="48"/>
      </bottom>
      <diagonal/>
    </border>
    <border>
      <left/>
      <right/>
      <top style="thin">
        <color indexed="48"/>
      </top>
      <bottom style="thin">
        <color indexed="48"/>
      </bottom>
      <diagonal/>
    </border>
    <border>
      <left style="thin">
        <color indexed="56"/>
      </left>
      <right style="thin">
        <color indexed="56"/>
      </right>
      <top style="thin">
        <color indexed="56"/>
      </top>
      <bottom style="thin">
        <color indexed="56"/>
      </bottom>
      <diagonal/>
    </border>
    <border>
      <left/>
      <right/>
      <top/>
      <bottom style="thick">
        <color indexed="48"/>
      </bottom>
      <diagonal/>
    </border>
    <border>
      <left/>
      <right/>
      <top/>
      <bottom style="thick">
        <color indexed="22"/>
      </bottom>
      <diagonal/>
    </border>
    <border>
      <left/>
      <right/>
      <top/>
      <bottom style="medium">
        <color indexed="24"/>
      </bottom>
      <diagonal/>
    </border>
    <border>
      <left/>
      <right/>
      <top style="thin">
        <color indexed="48"/>
      </top>
      <bottom style="double">
        <color indexed="48"/>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rgb="FF000000"/>
      </left>
      <right style="thin">
        <color rgb="FF000000"/>
      </right>
      <top style="thin">
        <color rgb="FF000000"/>
      </top>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s>
  <cellStyleXfs count="901">
    <xf numFmtId="0" fontId="0" fillId="0" borderId="0"/>
    <xf numFmtId="0" fontId="9" fillId="0" borderId="0"/>
    <xf numFmtId="43" fontId="8" fillId="0" borderId="0" applyFont="0" applyFill="0" applyBorder="0" applyAlignment="0" applyProtection="0"/>
    <xf numFmtId="43" fontId="8" fillId="0" borderId="0" applyFont="0" applyFill="0" applyBorder="0" applyAlignment="0" applyProtection="0"/>
    <xf numFmtId="165" fontId="9"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4" fontId="9" fillId="0" borderId="0" applyFont="0" applyFill="0" applyBorder="0" applyAlignment="0" applyProtection="0"/>
    <xf numFmtId="0" fontId="7" fillId="0" borderId="0"/>
    <xf numFmtId="0" fontId="7" fillId="0" borderId="0"/>
    <xf numFmtId="0" fontId="7" fillId="0" borderId="0"/>
    <xf numFmtId="0" fontId="7" fillId="0" borderId="0"/>
    <xf numFmtId="0" fontId="9" fillId="0" borderId="0"/>
    <xf numFmtId="0" fontId="9" fillId="0" borderId="0"/>
    <xf numFmtId="0" fontId="9" fillId="0" borderId="0"/>
    <xf numFmtId="0" fontId="9" fillId="0" borderId="0"/>
    <xf numFmtId="0" fontId="7" fillId="0" borderId="0"/>
    <xf numFmtId="0" fontId="7" fillId="0" borderId="0"/>
    <xf numFmtId="0" fontId="7" fillId="0" borderId="0"/>
    <xf numFmtId="0" fontId="7" fillId="0" borderId="0"/>
    <xf numFmtId="43" fontId="7" fillId="0" borderId="0" applyFont="0" applyFill="0" applyBorder="0" applyAlignment="0" applyProtection="0"/>
    <xf numFmtId="167" fontId="9" fillId="0" borderId="0"/>
    <xf numFmtId="43" fontId="15" fillId="0" borderId="0" applyFont="0" applyFill="0" applyBorder="0" applyAlignment="0" applyProtection="0"/>
    <xf numFmtId="0" fontId="20" fillId="0" borderId="0" applyNumberFormat="0" applyFill="0" applyBorder="0" applyAlignment="0" applyProtection="0"/>
    <xf numFmtId="2" fontId="20" fillId="0" borderId="0" applyFill="0" applyBorder="0" applyAlignment="0" applyProtection="0"/>
    <xf numFmtId="0" fontId="21" fillId="0" borderId="0" applyNumberFormat="0" applyFill="0" applyBorder="0" applyAlignment="0" applyProtection="0"/>
    <xf numFmtId="0" fontId="22" fillId="0" borderId="0" applyNumberFormat="0" applyFill="0" applyBorder="0" applyProtection="0">
      <alignment horizontal="center"/>
    </xf>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7" fillId="0" borderId="0" applyFont="0" applyFill="0" applyBorder="0" applyAlignment="0" applyProtection="0"/>
    <xf numFmtId="43" fontId="9"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7" fillId="0" borderId="0" applyFont="0" applyFill="0" applyBorder="0" applyAlignment="0" applyProtection="0"/>
    <xf numFmtId="43" fontId="9"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7"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3"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44" fontId="9" fillId="0" borderId="0" applyFont="0" applyFill="0" applyBorder="0" applyAlignment="0" applyProtection="0"/>
    <xf numFmtId="0" fontId="7" fillId="0" borderId="0"/>
    <xf numFmtId="0" fontId="9" fillId="0" borderId="0"/>
    <xf numFmtId="0" fontId="9" fillId="0" borderId="0"/>
    <xf numFmtId="0" fontId="9" fillId="0" borderId="0"/>
    <xf numFmtId="0" fontId="9" fillId="0" borderId="0"/>
    <xf numFmtId="0" fontId="7"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9" fillId="0" borderId="0"/>
    <xf numFmtId="0" fontId="9" fillId="0" borderId="0"/>
    <xf numFmtId="0" fontId="9" fillId="0" borderId="0"/>
    <xf numFmtId="0" fontId="9" fillId="0" borderId="0"/>
    <xf numFmtId="0" fontId="9" fillId="0" borderId="0"/>
    <xf numFmtId="0" fontId="9" fillId="0" borderId="0"/>
    <xf numFmtId="0" fontId="7" fillId="0" borderId="0"/>
    <xf numFmtId="0" fontId="7" fillId="0" borderId="0"/>
    <xf numFmtId="0" fontId="7" fillId="0" borderId="0"/>
    <xf numFmtId="0" fontId="7" fillId="0" borderId="0"/>
    <xf numFmtId="0" fontId="7" fillId="0" borderId="0"/>
    <xf numFmtId="0" fontId="7" fillId="0" borderId="0"/>
    <xf numFmtId="0" fontId="9" fillId="0" borderId="0"/>
    <xf numFmtId="0" fontId="9" fillId="0" borderId="0"/>
    <xf numFmtId="0" fontId="17" fillId="0" borderId="0"/>
    <xf numFmtId="0" fontId="17" fillId="0" borderId="0"/>
    <xf numFmtId="0" fontId="17" fillId="0" borderId="0"/>
    <xf numFmtId="0" fontId="17" fillId="0" borderId="0"/>
    <xf numFmtId="0" fontId="7" fillId="0" borderId="0"/>
    <xf numFmtId="0" fontId="7" fillId="0" borderId="0"/>
    <xf numFmtId="0" fontId="7" fillId="0" borderId="0"/>
    <xf numFmtId="0" fontId="9" fillId="0" borderId="0"/>
    <xf numFmtId="0" fontId="7" fillId="0" borderId="0"/>
    <xf numFmtId="0" fontId="7" fillId="0" borderId="0"/>
    <xf numFmtId="0" fontId="9" fillId="0" borderId="0"/>
    <xf numFmtId="0" fontId="9" fillId="0" borderId="0"/>
    <xf numFmtId="0" fontId="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9"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9" fillId="0" borderId="0"/>
    <xf numFmtId="0" fontId="15" fillId="0" borderId="0"/>
    <xf numFmtId="0" fontId="15" fillId="0" borderId="0"/>
    <xf numFmtId="0" fontId="9" fillId="0" borderId="0"/>
    <xf numFmtId="0" fontId="7" fillId="0" borderId="0"/>
    <xf numFmtId="0" fontId="15" fillId="0" borderId="0"/>
    <xf numFmtId="0" fontId="7" fillId="2" borderId="1" applyNumberFormat="0" applyFont="0" applyAlignment="0" applyProtection="0"/>
    <xf numFmtId="0" fontId="7" fillId="2" borderId="1" applyNumberFormat="0" applyFont="0" applyAlignment="0" applyProtection="0"/>
    <xf numFmtId="0" fontId="7" fillId="2" borderId="1" applyNumberFormat="0" applyFont="0" applyAlignment="0" applyProtection="0"/>
    <xf numFmtId="0" fontId="7" fillId="2" borderId="1" applyNumberFormat="0" applyFont="0" applyAlignment="0" applyProtection="0"/>
    <xf numFmtId="0" fontId="20" fillId="0" borderId="14" applyNumberFormat="0" applyFill="0" applyAlignment="0" applyProtection="0"/>
    <xf numFmtId="0" fontId="20" fillId="0" borderId="14" applyNumberFormat="0" applyFill="0" applyAlignment="0" applyProtection="0"/>
    <xf numFmtId="0" fontId="20" fillId="0" borderId="14" applyNumberFormat="0" applyFill="0" applyAlignment="0" applyProtection="0"/>
    <xf numFmtId="0" fontId="20" fillId="0" borderId="14" applyNumberFormat="0" applyFill="0" applyAlignment="0" applyProtection="0"/>
    <xf numFmtId="0" fontId="20" fillId="0" borderId="14" applyNumberFormat="0" applyFill="0" applyAlignment="0" applyProtection="0"/>
    <xf numFmtId="0" fontId="20" fillId="0" borderId="14" applyNumberFormat="0" applyFill="0" applyAlignment="0" applyProtection="0"/>
    <xf numFmtId="0" fontId="20" fillId="0" borderId="14" applyNumberFormat="0" applyFill="0" applyAlignment="0" applyProtection="0"/>
    <xf numFmtId="0" fontId="20" fillId="0" borderId="14" applyNumberFormat="0" applyFill="0" applyAlignment="0" applyProtection="0"/>
    <xf numFmtId="0" fontId="20" fillId="0" borderId="14" applyNumberFormat="0" applyFill="0" applyAlignment="0" applyProtection="0"/>
    <xf numFmtId="0" fontId="20" fillId="0" borderId="14" applyNumberFormat="0" applyFill="0" applyAlignment="0" applyProtection="0"/>
    <xf numFmtId="0" fontId="20" fillId="0" borderId="14" applyNumberFormat="0" applyFill="0" applyAlignment="0" applyProtection="0"/>
    <xf numFmtId="0" fontId="20" fillId="0" borderId="14" applyNumberFormat="0" applyFill="0" applyAlignment="0" applyProtection="0"/>
    <xf numFmtId="0" fontId="20" fillId="0" borderId="14" applyNumberFormat="0" applyFill="0" applyAlignment="0" applyProtection="0"/>
    <xf numFmtId="43" fontId="15" fillId="0" borderId="0" applyFont="0" applyFill="0" applyBorder="0" applyAlignment="0" applyProtection="0"/>
    <xf numFmtId="43" fontId="6" fillId="0" borderId="0" applyFont="0" applyFill="0" applyBorder="0" applyAlignment="0" applyProtection="0"/>
    <xf numFmtId="0" fontId="5" fillId="0" borderId="0"/>
    <xf numFmtId="9" fontId="9" fillId="0" borderId="0" applyFont="0" applyFill="0" applyBorder="0" applyAlignment="0" applyProtection="0"/>
    <xf numFmtId="4" fontId="34" fillId="18" borderId="19" applyNumberFormat="0" applyProtection="0">
      <alignment horizontal="left" vertical="center" indent="1"/>
    </xf>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43" fontId="5" fillId="0" borderId="0" applyFont="0" applyFill="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6"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8"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0"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2"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4"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16"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7"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9"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1"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3"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5"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5" fillId="17" borderId="0" applyNumberFormat="0" applyBorder="0" applyAlignment="0" applyProtection="0"/>
    <xf numFmtId="0" fontId="38" fillId="20" borderId="0" applyNumberFormat="0" applyBorder="0" applyAlignment="0" applyProtection="0"/>
    <xf numFmtId="0" fontId="39" fillId="21" borderId="20" applyNumberFormat="0" applyAlignment="0" applyProtection="0"/>
    <xf numFmtId="0" fontId="40" fillId="22" borderId="21" applyNumberFormat="0" applyAlignment="0" applyProtection="0"/>
    <xf numFmtId="0" fontId="41" fillId="0" borderId="22" applyNumberFormat="0" applyFill="0" applyAlignment="0" applyProtection="0"/>
    <xf numFmtId="0" fontId="42" fillId="0" borderId="0" applyNumberFormat="0" applyFill="0" applyBorder="0" applyAlignment="0" applyProtection="0"/>
    <xf numFmtId="0" fontId="43" fillId="23" borderId="20" applyNumberFormat="0" applyAlignment="0" applyProtection="0"/>
    <xf numFmtId="0" fontId="44" fillId="24" borderId="0" applyNumberFormat="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5" fillId="0" borderId="0" applyFont="0" applyFill="0" applyBorder="0" applyAlignment="0" applyProtection="0"/>
    <xf numFmtId="43" fontId="9" fillId="0" borderId="0" applyFont="0" applyFill="0" applyBorder="0" applyAlignment="0" applyProtection="0"/>
    <xf numFmtId="0" fontId="45" fillId="23"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9" fillId="0" borderId="0"/>
    <xf numFmtId="0" fontId="9" fillId="0" borderId="0"/>
    <xf numFmtId="0" fontId="9" fillId="0" borderId="0"/>
    <xf numFmtId="0" fontId="5"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9" fillId="25" borderId="23" applyNumberFormat="0" applyFont="0" applyAlignment="0" applyProtection="0"/>
    <xf numFmtId="0" fontId="9" fillId="25" borderId="23"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0" fontId="5" fillId="2" borderId="1" applyNumberFormat="0" applyFont="0" applyAlignment="0" applyProtection="0"/>
    <xf numFmtId="9" fontId="9" fillId="0" borderId="0" applyFont="0" applyFill="0" applyBorder="0" applyAlignment="0" applyProtection="0"/>
    <xf numFmtId="0" fontId="46" fillId="21" borderId="24" applyNumberFormat="0" applyAlignment="0" applyProtection="0"/>
    <xf numFmtId="4" fontId="47" fillId="26" borderId="19" applyNumberFormat="0" applyProtection="0">
      <alignment vertical="center"/>
    </xf>
    <xf numFmtId="4" fontId="47" fillId="26" borderId="19" applyNumberFormat="0" applyProtection="0">
      <alignment vertical="center"/>
    </xf>
    <xf numFmtId="4" fontId="48" fillId="27" borderId="19" applyNumberFormat="0" applyProtection="0">
      <alignment horizontal="center" vertical="center" wrapText="1"/>
    </xf>
    <xf numFmtId="4" fontId="49" fillId="26" borderId="19" applyNumberFormat="0" applyProtection="0">
      <alignment vertical="center"/>
    </xf>
    <xf numFmtId="4" fontId="49" fillId="26" borderId="19" applyNumberFormat="0" applyProtection="0">
      <alignment vertical="center"/>
    </xf>
    <xf numFmtId="4" fontId="50" fillId="28" borderId="19" applyNumberFormat="0" applyProtection="0">
      <alignment horizontal="center" vertical="center" wrapText="1"/>
    </xf>
    <xf numFmtId="4" fontId="47" fillId="26" borderId="19" applyNumberFormat="0" applyProtection="0">
      <alignment horizontal="left" vertical="center" indent="1"/>
    </xf>
    <xf numFmtId="4" fontId="47" fillId="26" borderId="19" applyNumberFormat="0" applyProtection="0">
      <alignment horizontal="left" vertical="center" indent="1"/>
    </xf>
    <xf numFmtId="4" fontId="51" fillId="27" borderId="19" applyNumberFormat="0" applyProtection="0">
      <alignment horizontal="left" vertical="center" wrapText="1"/>
    </xf>
    <xf numFmtId="0" fontId="47" fillId="26" borderId="19" applyNumberFormat="0" applyProtection="0">
      <alignment horizontal="left" vertical="top" indent="1"/>
    </xf>
    <xf numFmtId="4" fontId="47" fillId="18" borderId="0" applyNumberFormat="0" applyProtection="0">
      <alignment horizontal="left" vertical="center" indent="1"/>
    </xf>
    <xf numFmtId="4" fontId="47" fillId="18" borderId="0" applyNumberFormat="0" applyProtection="0">
      <alignment horizontal="left" vertical="center" indent="1"/>
    </xf>
    <xf numFmtId="4" fontId="52" fillId="29" borderId="0" applyNumberFormat="0" applyProtection="0">
      <alignment horizontal="left" vertical="center" wrapText="1"/>
    </xf>
    <xf numFmtId="4" fontId="34" fillId="30" borderId="19" applyNumberFormat="0" applyProtection="0">
      <alignment horizontal="right" vertical="center"/>
    </xf>
    <xf numFmtId="4" fontId="34" fillId="30" borderId="19" applyNumberFormat="0" applyProtection="0">
      <alignment horizontal="right" vertical="center"/>
    </xf>
    <xf numFmtId="4" fontId="53" fillId="31" borderId="19" applyNumberFormat="0" applyProtection="0">
      <alignment horizontal="right" vertical="center"/>
    </xf>
    <xf numFmtId="4" fontId="34" fillId="32" borderId="19" applyNumberFormat="0" applyProtection="0">
      <alignment horizontal="right" vertical="center"/>
    </xf>
    <xf numFmtId="4" fontId="34" fillId="32" borderId="19" applyNumberFormat="0" applyProtection="0">
      <alignment horizontal="right" vertical="center"/>
    </xf>
    <xf numFmtId="4" fontId="53" fillId="33" borderId="19" applyNumberFormat="0" applyProtection="0">
      <alignment horizontal="right" vertical="center"/>
    </xf>
    <xf numFmtId="4" fontId="34" fillId="34" borderId="19" applyNumberFormat="0" applyProtection="0">
      <alignment horizontal="right" vertical="center"/>
    </xf>
    <xf numFmtId="4" fontId="34" fillId="34" borderId="19" applyNumberFormat="0" applyProtection="0">
      <alignment horizontal="right" vertical="center"/>
    </xf>
    <xf numFmtId="4" fontId="53" fillId="35" borderId="19" applyNumberFormat="0" applyProtection="0">
      <alignment horizontal="right" vertical="center"/>
    </xf>
    <xf numFmtId="4" fontId="34" fillId="36" borderId="19" applyNumberFormat="0" applyProtection="0">
      <alignment horizontal="right" vertical="center"/>
    </xf>
    <xf numFmtId="4" fontId="34" fillId="36" borderId="19" applyNumberFormat="0" applyProtection="0">
      <alignment horizontal="right" vertical="center"/>
    </xf>
    <xf numFmtId="4" fontId="53" fillId="37" borderId="19" applyNumberFormat="0" applyProtection="0">
      <alignment horizontal="right" vertical="center"/>
    </xf>
    <xf numFmtId="4" fontId="34" fillId="38" borderId="19" applyNumberFormat="0" applyProtection="0">
      <alignment horizontal="right" vertical="center"/>
    </xf>
    <xf numFmtId="4" fontId="34" fillId="38" borderId="19" applyNumberFormat="0" applyProtection="0">
      <alignment horizontal="right" vertical="center"/>
    </xf>
    <xf numFmtId="4" fontId="53" fillId="39" borderId="19" applyNumberFormat="0" applyProtection="0">
      <alignment horizontal="right" vertical="center"/>
    </xf>
    <xf numFmtId="4" fontId="34" fillId="27" borderId="19" applyNumberFormat="0" applyProtection="0">
      <alignment horizontal="right" vertical="center"/>
    </xf>
    <xf numFmtId="4" fontId="34" fillId="27" borderId="19" applyNumberFormat="0" applyProtection="0">
      <alignment horizontal="right" vertical="center"/>
    </xf>
    <xf numFmtId="4" fontId="53" fillId="40" borderId="19" applyNumberFormat="0" applyProtection="0">
      <alignment horizontal="right" vertical="center"/>
    </xf>
    <xf numFmtId="4" fontId="34" fillId="41" borderId="19" applyNumberFormat="0" applyProtection="0">
      <alignment horizontal="right" vertical="center"/>
    </xf>
    <xf numFmtId="4" fontId="34" fillId="41" borderId="19" applyNumberFormat="0" applyProtection="0">
      <alignment horizontal="right" vertical="center"/>
    </xf>
    <xf numFmtId="4" fontId="53" fillId="42" borderId="19" applyNumberFormat="0" applyProtection="0">
      <alignment horizontal="right" vertical="center"/>
    </xf>
    <xf numFmtId="4" fontId="34" fillId="43" borderId="19" applyNumberFormat="0" applyProtection="0">
      <alignment horizontal="right" vertical="center"/>
    </xf>
    <xf numFmtId="4" fontId="34" fillId="43" borderId="19" applyNumberFormat="0" applyProtection="0">
      <alignment horizontal="right" vertical="center"/>
    </xf>
    <xf numFmtId="4" fontId="53" fillId="44" borderId="19" applyNumberFormat="0" applyProtection="0">
      <alignment horizontal="right" vertical="center"/>
    </xf>
    <xf numFmtId="4" fontId="34" fillId="45" borderId="19" applyNumberFormat="0" applyProtection="0">
      <alignment horizontal="right" vertical="center"/>
    </xf>
    <xf numFmtId="4" fontId="34" fillId="45" borderId="19" applyNumberFormat="0" applyProtection="0">
      <alignment horizontal="right" vertical="center"/>
    </xf>
    <xf numFmtId="4" fontId="53" fillId="46" borderId="19" applyNumberFormat="0" applyProtection="0">
      <alignment horizontal="right" vertical="center"/>
    </xf>
    <xf numFmtId="4" fontId="47" fillId="47" borderId="25" applyNumberFormat="0" applyProtection="0">
      <alignment horizontal="left" vertical="center" indent="1"/>
    </xf>
    <xf numFmtId="4" fontId="47" fillId="47" borderId="25" applyNumberFormat="0" applyProtection="0">
      <alignment horizontal="left" vertical="center" indent="1"/>
    </xf>
    <xf numFmtId="4" fontId="54" fillId="47" borderId="23" applyNumberFormat="0" applyProtection="0">
      <alignment horizontal="left" vertical="center" indent="1"/>
    </xf>
    <xf numFmtId="4" fontId="34" fillId="48" borderId="0" applyNumberFormat="0" applyProtection="0">
      <alignment horizontal="left" vertical="center" indent="1"/>
    </xf>
    <xf numFmtId="4" fontId="34" fillId="48" borderId="0" applyNumberFormat="0" applyProtection="0">
      <alignment horizontal="left" vertical="center" indent="1"/>
    </xf>
    <xf numFmtId="4" fontId="54" fillId="49" borderId="0" applyNumberFormat="0" applyProtection="0">
      <alignment horizontal="left" vertical="center" indent="1"/>
    </xf>
    <xf numFmtId="4" fontId="55" fillId="50" borderId="0" applyNumberFormat="0" applyProtection="0">
      <alignment horizontal="left" vertical="center" indent="1"/>
    </xf>
    <xf numFmtId="4" fontId="55" fillId="50" borderId="0" applyNumberFormat="0" applyProtection="0">
      <alignment horizontal="left" vertical="center" indent="1"/>
    </xf>
    <xf numFmtId="4" fontId="55" fillId="50" borderId="0" applyNumberFormat="0" applyProtection="0">
      <alignment horizontal="left" vertical="center" indent="1"/>
    </xf>
    <xf numFmtId="4" fontId="55" fillId="50" borderId="0" applyNumberFormat="0" applyProtection="0">
      <alignment horizontal="left" vertical="center" indent="1"/>
    </xf>
    <xf numFmtId="4" fontId="55" fillId="50" borderId="0" applyNumberFormat="0" applyProtection="0">
      <alignment horizontal="left" vertical="center" indent="1"/>
    </xf>
    <xf numFmtId="4" fontId="34" fillId="18" borderId="19" applyNumberFormat="0" applyProtection="0">
      <alignment horizontal="right" vertical="center"/>
    </xf>
    <xf numFmtId="4" fontId="34" fillId="18" borderId="19" applyNumberFormat="0" applyProtection="0">
      <alignment horizontal="right" vertical="center"/>
    </xf>
    <xf numFmtId="4" fontId="53" fillId="51" borderId="19" applyNumberFormat="0" applyProtection="0">
      <alignment horizontal="right" vertical="center"/>
    </xf>
    <xf numFmtId="4" fontId="34" fillId="48"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34" fillId="48" borderId="0" applyNumberFormat="0" applyProtection="0">
      <alignment horizontal="left" vertical="center" indent="1"/>
    </xf>
    <xf numFmtId="4" fontId="34" fillId="48"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34" fillId="48" borderId="0" applyNumberFormat="0" applyProtection="0">
      <alignment horizontal="left" vertical="center" indent="1"/>
    </xf>
    <xf numFmtId="4" fontId="34" fillId="48"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34" fillId="48" borderId="0" applyNumberFormat="0" applyProtection="0">
      <alignment horizontal="left" vertical="center" indent="1"/>
    </xf>
    <xf numFmtId="4" fontId="34" fillId="48"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34" fillId="18"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34" fillId="18" borderId="0" applyNumberFormat="0" applyProtection="0">
      <alignment horizontal="left" vertical="center" indent="1"/>
    </xf>
    <xf numFmtId="4" fontId="34" fillId="18"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34" fillId="18" borderId="0" applyNumberFormat="0" applyProtection="0">
      <alignment horizontal="left" vertical="center" indent="1"/>
    </xf>
    <xf numFmtId="4" fontId="34" fillId="18"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34" fillId="18" borderId="0" applyNumberFormat="0" applyProtection="0">
      <alignment horizontal="left" vertical="center" indent="1"/>
    </xf>
    <xf numFmtId="4" fontId="34" fillId="18"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4" fontId="9" fillId="0" borderId="0" applyNumberFormat="0" applyProtection="0">
      <alignment horizontal="left" vertical="center" indent="1"/>
    </xf>
    <xf numFmtId="0" fontId="9" fillId="50" borderId="19" applyNumberFormat="0" applyProtection="0">
      <alignment horizontal="left" vertical="center" indent="1"/>
    </xf>
    <xf numFmtId="0" fontId="9" fillId="50" borderId="19" applyNumberFormat="0" applyProtection="0">
      <alignment horizontal="left" vertical="center" indent="1"/>
    </xf>
    <xf numFmtId="0" fontId="9" fillId="50" borderId="19" applyNumberFormat="0" applyProtection="0">
      <alignment horizontal="left" vertical="center" indent="1"/>
    </xf>
    <xf numFmtId="0" fontId="9" fillId="50" borderId="19" applyNumberFormat="0" applyProtection="0">
      <alignment horizontal="left" vertical="center" indent="1"/>
    </xf>
    <xf numFmtId="0" fontId="9" fillId="50" borderId="19" applyNumberFormat="0" applyProtection="0">
      <alignment horizontal="left" vertical="top" indent="1"/>
    </xf>
    <xf numFmtId="0" fontId="9" fillId="50" borderId="19" applyNumberFormat="0" applyProtection="0">
      <alignment horizontal="left" vertical="top" indent="1"/>
    </xf>
    <xf numFmtId="0" fontId="9" fillId="50" borderId="19" applyNumberFormat="0" applyProtection="0">
      <alignment horizontal="left" vertical="top" indent="1"/>
    </xf>
    <xf numFmtId="0" fontId="9" fillId="50" borderId="19" applyNumberFormat="0" applyProtection="0">
      <alignment horizontal="left" vertical="top" indent="1"/>
    </xf>
    <xf numFmtId="0" fontId="9" fillId="18" borderId="19" applyNumberFormat="0" applyProtection="0">
      <alignment horizontal="left" vertical="center" indent="1"/>
    </xf>
    <xf numFmtId="0" fontId="9" fillId="18" borderId="19" applyNumberFormat="0" applyProtection="0">
      <alignment horizontal="left" vertical="center" indent="1"/>
    </xf>
    <xf numFmtId="0" fontId="9" fillId="18" borderId="19" applyNumberFormat="0" applyProtection="0">
      <alignment horizontal="left" vertical="center" indent="1"/>
    </xf>
    <xf numFmtId="0" fontId="9" fillId="18" borderId="19" applyNumberFormat="0" applyProtection="0">
      <alignment horizontal="left" vertical="center" indent="1"/>
    </xf>
    <xf numFmtId="0" fontId="9" fillId="18" borderId="19" applyNumberFormat="0" applyProtection="0">
      <alignment horizontal="left" vertical="top" indent="1"/>
    </xf>
    <xf numFmtId="0" fontId="9" fillId="18" borderId="19" applyNumberFormat="0" applyProtection="0">
      <alignment horizontal="left" vertical="top" indent="1"/>
    </xf>
    <xf numFmtId="0" fontId="9" fillId="18" borderId="19" applyNumberFormat="0" applyProtection="0">
      <alignment horizontal="left" vertical="top" indent="1"/>
    </xf>
    <xf numFmtId="0" fontId="9" fillId="18" borderId="19" applyNumberFormat="0" applyProtection="0">
      <alignment horizontal="left" vertical="top" indent="1"/>
    </xf>
    <xf numFmtId="0" fontId="9" fillId="52" borderId="19" applyNumberFormat="0" applyProtection="0">
      <alignment horizontal="left" vertical="center" indent="1"/>
    </xf>
    <xf numFmtId="0" fontId="9" fillId="52" borderId="19" applyNumberFormat="0" applyProtection="0">
      <alignment horizontal="left" vertical="center" indent="1"/>
    </xf>
    <xf numFmtId="0" fontId="9" fillId="52" borderId="19" applyNumberFormat="0" applyProtection="0">
      <alignment horizontal="left" vertical="center" indent="1"/>
    </xf>
    <xf numFmtId="0" fontId="9" fillId="52" borderId="19" applyNumberFormat="0" applyProtection="0">
      <alignment horizontal="left" vertical="center" indent="1"/>
    </xf>
    <xf numFmtId="0" fontId="9" fillId="52" borderId="19" applyNumberFormat="0" applyProtection="0">
      <alignment horizontal="left" vertical="top" indent="1"/>
    </xf>
    <xf numFmtId="0" fontId="9" fillId="52" borderId="19" applyNumberFormat="0" applyProtection="0">
      <alignment horizontal="left" vertical="top" indent="1"/>
    </xf>
    <xf numFmtId="0" fontId="9" fillId="52" borderId="19" applyNumberFormat="0" applyProtection="0">
      <alignment horizontal="left" vertical="top" indent="1"/>
    </xf>
    <xf numFmtId="0" fontId="9" fillId="52" borderId="19" applyNumberFormat="0" applyProtection="0">
      <alignment horizontal="left" vertical="top" indent="1"/>
    </xf>
    <xf numFmtId="0" fontId="9" fillId="48" borderId="19" applyNumberFormat="0" applyProtection="0">
      <alignment horizontal="left" vertical="center" indent="1"/>
    </xf>
    <xf numFmtId="0" fontId="9" fillId="48" borderId="19" applyNumberFormat="0" applyProtection="0">
      <alignment horizontal="left" vertical="center" indent="1"/>
    </xf>
    <xf numFmtId="0" fontId="9" fillId="48" borderId="19" applyNumberFormat="0" applyProtection="0">
      <alignment horizontal="left" vertical="center" indent="1"/>
    </xf>
    <xf numFmtId="0" fontId="9" fillId="48" borderId="19" applyNumberFormat="0" applyProtection="0">
      <alignment horizontal="left" vertical="center" indent="1"/>
    </xf>
    <xf numFmtId="0" fontId="9" fillId="48" borderId="19" applyNumberFormat="0" applyProtection="0">
      <alignment horizontal="left" vertical="top" indent="1"/>
    </xf>
    <xf numFmtId="0" fontId="9" fillId="48" borderId="19" applyNumberFormat="0" applyProtection="0">
      <alignment horizontal="left" vertical="top" indent="1"/>
    </xf>
    <xf numFmtId="0" fontId="9" fillId="48" borderId="19" applyNumberFormat="0" applyProtection="0">
      <alignment horizontal="left" vertical="top" indent="1"/>
    </xf>
    <xf numFmtId="0" fontId="9" fillId="48" borderId="19" applyNumberFormat="0" applyProtection="0">
      <alignment horizontal="left" vertical="top" indent="1"/>
    </xf>
    <xf numFmtId="0" fontId="9" fillId="29" borderId="13" applyNumberFormat="0">
      <protection locked="0"/>
    </xf>
    <xf numFmtId="0" fontId="9" fillId="29" borderId="13" applyNumberFormat="0">
      <protection locked="0"/>
    </xf>
    <xf numFmtId="0" fontId="9" fillId="29" borderId="13" applyNumberFormat="0">
      <protection locked="0"/>
    </xf>
    <xf numFmtId="0" fontId="9" fillId="29" borderId="13" applyNumberFormat="0">
      <protection locked="0"/>
    </xf>
    <xf numFmtId="4" fontId="34" fillId="53" borderId="19" applyNumberFormat="0" applyProtection="0">
      <alignment vertical="center"/>
    </xf>
    <xf numFmtId="4" fontId="34" fillId="53" borderId="19" applyNumberFormat="0" applyProtection="0">
      <alignment vertical="center"/>
    </xf>
    <xf numFmtId="4" fontId="53" fillId="54" borderId="19" applyNumberFormat="0" applyProtection="0">
      <alignment vertical="center"/>
    </xf>
    <xf numFmtId="4" fontId="56" fillId="53" borderId="19" applyNumberFormat="0" applyProtection="0">
      <alignment vertical="center"/>
    </xf>
    <xf numFmtId="4" fontId="56" fillId="53" borderId="19" applyNumberFormat="0" applyProtection="0">
      <alignment vertical="center"/>
    </xf>
    <xf numFmtId="4" fontId="57" fillId="54" borderId="19" applyNumberFormat="0" applyProtection="0">
      <alignment vertical="center"/>
    </xf>
    <xf numFmtId="4" fontId="34" fillId="53" borderId="19" applyNumberFormat="0" applyProtection="0">
      <alignment horizontal="left" vertical="center" indent="1"/>
    </xf>
    <xf numFmtId="4" fontId="34" fillId="53" borderId="19" applyNumberFormat="0" applyProtection="0">
      <alignment horizontal="left" vertical="center" indent="1"/>
    </xf>
    <xf numFmtId="4" fontId="55" fillId="51" borderId="26" applyNumberFormat="0" applyProtection="0">
      <alignment horizontal="left" vertical="center" indent="1"/>
    </xf>
    <xf numFmtId="0" fontId="34" fillId="53" borderId="19" applyNumberFormat="0" applyProtection="0">
      <alignment horizontal="left" vertical="top" indent="1"/>
    </xf>
    <xf numFmtId="4" fontId="34" fillId="48" borderId="19" applyNumberFormat="0" applyProtection="0">
      <alignment horizontal="right" vertical="center"/>
    </xf>
    <xf numFmtId="4" fontId="34" fillId="48" borderId="19" applyNumberFormat="0" applyProtection="0">
      <alignment horizontal="right" vertical="center"/>
    </xf>
    <xf numFmtId="4" fontId="58" fillId="29" borderId="27" applyNumberFormat="0" applyProtection="0">
      <alignment horizontal="center" vertical="center" wrapText="1"/>
    </xf>
    <xf numFmtId="4" fontId="56" fillId="48" borderId="19" applyNumberFormat="0" applyProtection="0">
      <alignment horizontal="right" vertical="center"/>
    </xf>
    <xf numFmtId="4" fontId="56" fillId="48" borderId="19" applyNumberFormat="0" applyProtection="0">
      <alignment horizontal="right" vertical="center"/>
    </xf>
    <xf numFmtId="4" fontId="57" fillId="54" borderId="19" applyNumberFormat="0" applyProtection="0">
      <alignment horizontal="center" vertical="center" wrapText="1"/>
    </xf>
    <xf numFmtId="4" fontId="34" fillId="18" borderId="19" applyNumberFormat="0" applyProtection="0">
      <alignment horizontal="left" vertical="center" indent="1"/>
    </xf>
    <xf numFmtId="4" fontId="59" fillId="55" borderId="27" applyNumberFormat="0" applyProtection="0">
      <alignment horizontal="left" vertical="center" wrapText="1"/>
    </xf>
    <xf numFmtId="0" fontId="34" fillId="18" borderId="19" applyNumberFormat="0" applyProtection="0">
      <alignment horizontal="left" vertical="top" indent="1"/>
    </xf>
    <xf numFmtId="4" fontId="60" fillId="56" borderId="0" applyNumberFormat="0" applyProtection="0">
      <alignment horizontal="left" vertical="center" indent="1"/>
    </xf>
    <xf numFmtId="4" fontId="60" fillId="56" borderId="0" applyNumberFormat="0" applyProtection="0">
      <alignment horizontal="left" vertical="center" indent="1"/>
    </xf>
    <xf numFmtId="4" fontId="60" fillId="56" borderId="0" applyNumberFormat="0" applyProtection="0">
      <alignment horizontal="left" vertical="center" indent="1"/>
    </xf>
    <xf numFmtId="4" fontId="60" fillId="56" borderId="0" applyNumberFormat="0" applyProtection="0">
      <alignment horizontal="left" vertical="center" indent="1"/>
    </xf>
    <xf numFmtId="4" fontId="60" fillId="56" borderId="0" applyNumberFormat="0" applyProtection="0">
      <alignment horizontal="left" vertical="center" indent="1"/>
    </xf>
    <xf numFmtId="4" fontId="61" fillId="48" borderId="19" applyNumberFormat="0" applyProtection="0">
      <alignment horizontal="right" vertical="center"/>
    </xf>
    <xf numFmtId="4" fontId="61" fillId="48" borderId="19" applyNumberFormat="0" applyProtection="0">
      <alignment horizontal="right" vertical="center"/>
    </xf>
    <xf numFmtId="4" fontId="62" fillId="54" borderId="19" applyNumberFormat="0" applyProtection="0">
      <alignment horizontal="right" vertical="center"/>
    </xf>
    <xf numFmtId="0" fontId="63" fillId="0" borderId="0" applyNumberFormat="0" applyFill="0" applyBorder="0" applyAlignment="0" applyProtection="0"/>
    <xf numFmtId="0" fontId="64" fillId="0" borderId="0" applyNumberFormat="0" applyFill="0" applyBorder="0" applyAlignment="0" applyProtection="0"/>
    <xf numFmtId="0" fontId="65" fillId="0" borderId="0" applyNumberFormat="0" applyFill="0" applyBorder="0" applyAlignment="0" applyProtection="0"/>
    <xf numFmtId="0" fontId="66" fillId="0" borderId="28" applyNumberFormat="0" applyFill="0" applyAlignment="0" applyProtection="0"/>
    <xf numFmtId="0" fontId="67" fillId="0" borderId="29" applyNumberFormat="0" applyFill="0" applyAlignment="0" applyProtection="0"/>
    <xf numFmtId="0" fontId="42" fillId="0" borderId="30" applyNumberFormat="0" applyFill="0" applyAlignment="0" applyProtection="0"/>
    <xf numFmtId="0" fontId="27" fillId="0" borderId="0" applyNumberFormat="0" applyFill="0" applyBorder="0" applyAlignment="0" applyProtection="0"/>
    <xf numFmtId="0" fontId="68" fillId="0" borderId="31" applyNumberFormat="0" applyFill="0" applyAlignment="0" applyProtection="0"/>
    <xf numFmtId="0" fontId="20" fillId="0" borderId="14" applyNumberFormat="0" applyFill="0" applyAlignment="0" applyProtection="0"/>
    <xf numFmtId="0" fontId="28" fillId="0" borderId="15" applyNumberFormat="0" applyFill="0" applyAlignment="0" applyProtection="0"/>
    <xf numFmtId="0" fontId="69" fillId="0" borderId="0"/>
    <xf numFmtId="43" fontId="9" fillId="0" borderId="0" applyFont="0" applyFill="0" applyBorder="0" applyAlignment="0" applyProtection="0"/>
    <xf numFmtId="0" fontId="69" fillId="0" borderId="0"/>
    <xf numFmtId="0" fontId="5" fillId="0" borderId="0"/>
    <xf numFmtId="0" fontId="15" fillId="0" borderId="0"/>
    <xf numFmtId="0" fontId="5" fillId="0" borderId="0"/>
    <xf numFmtId="0" fontId="4" fillId="0" borderId="0"/>
    <xf numFmtId="9" fontId="15" fillId="0" borderId="0" applyFont="0" applyFill="0" applyBorder="0" applyAlignment="0" applyProtection="0"/>
    <xf numFmtId="0" fontId="85" fillId="0" borderId="0" applyNumberFormat="0" applyFill="0" applyBorder="0" applyAlignment="0" applyProtection="0"/>
    <xf numFmtId="0" fontId="9" fillId="0" borderId="0"/>
    <xf numFmtId="0" fontId="90" fillId="0" borderId="0" applyNumberFormat="0" applyFill="0" applyBorder="0" applyAlignment="0" applyProtection="0"/>
    <xf numFmtId="0" fontId="91" fillId="0" borderId="50" applyNumberFormat="0" applyFill="0" applyAlignment="0" applyProtection="0"/>
    <xf numFmtId="0" fontId="92" fillId="0" borderId="51" applyNumberFormat="0" applyFill="0" applyAlignment="0" applyProtection="0"/>
    <xf numFmtId="0" fontId="93" fillId="0" borderId="52" applyNumberFormat="0" applyFill="0" applyAlignment="0" applyProtection="0"/>
    <xf numFmtId="0" fontId="93" fillId="0" borderId="0" applyNumberFormat="0" applyFill="0" applyBorder="0" applyAlignment="0" applyProtection="0"/>
    <xf numFmtId="0" fontId="94" fillId="59" borderId="0" applyNumberFormat="0" applyBorder="0" applyAlignment="0" applyProtection="0"/>
    <xf numFmtId="0" fontId="95" fillId="60" borderId="0" applyNumberFormat="0" applyBorder="0" applyAlignment="0" applyProtection="0"/>
    <xf numFmtId="0" fontId="96" fillId="61" borderId="0" applyNumberFormat="0" applyBorder="0" applyAlignment="0" applyProtection="0"/>
    <xf numFmtId="0" fontId="97" fillId="62" borderId="53" applyNumberFormat="0" applyAlignment="0" applyProtection="0"/>
    <xf numFmtId="0" fontId="98" fillId="63" borderId="54" applyNumberFormat="0" applyAlignment="0" applyProtection="0"/>
    <xf numFmtId="0" fontId="99" fillId="63" borderId="53" applyNumberFormat="0" applyAlignment="0" applyProtection="0"/>
    <xf numFmtId="0" fontId="100" fillId="0" borderId="55" applyNumberFormat="0" applyFill="0" applyAlignment="0" applyProtection="0"/>
    <xf numFmtId="0" fontId="101" fillId="64" borderId="56" applyNumberFormat="0" applyAlignment="0" applyProtection="0"/>
    <xf numFmtId="0" fontId="102" fillId="0" borderId="0" applyNumberFormat="0" applyFill="0" applyBorder="0" applyAlignment="0" applyProtection="0"/>
    <xf numFmtId="0" fontId="103" fillId="0" borderId="0" applyNumberFormat="0" applyFill="0" applyBorder="0" applyAlignment="0" applyProtection="0"/>
    <xf numFmtId="0" fontId="28" fillId="0" borderId="15" applyNumberFormat="0" applyFill="0" applyAlignment="0" applyProtection="0"/>
    <xf numFmtId="0" fontId="104" fillId="65" borderId="0" applyNumberFormat="0" applyBorder="0" applyAlignment="0" applyProtection="0"/>
    <xf numFmtId="0" fontId="3" fillId="6" borderId="0" applyNumberFormat="0" applyBorder="0" applyAlignment="0" applyProtection="0"/>
    <xf numFmtId="0" fontId="3" fillId="7" borderId="0" applyNumberFormat="0" applyBorder="0" applyAlignment="0" applyProtection="0"/>
    <xf numFmtId="0" fontId="3" fillId="66" borderId="0" applyNumberFormat="0" applyBorder="0" applyAlignment="0" applyProtection="0"/>
    <xf numFmtId="0" fontId="104" fillId="67" borderId="0" applyNumberFormat="0" applyBorder="0" applyAlignment="0" applyProtection="0"/>
    <xf numFmtId="0" fontId="3" fillId="8" borderId="0" applyNumberFormat="0" applyBorder="0" applyAlignment="0" applyProtection="0"/>
    <xf numFmtId="0" fontId="3" fillId="9" borderId="0" applyNumberFormat="0" applyBorder="0" applyAlignment="0" applyProtection="0"/>
    <xf numFmtId="0" fontId="3" fillId="68" borderId="0" applyNumberFormat="0" applyBorder="0" applyAlignment="0" applyProtection="0"/>
    <xf numFmtId="0" fontId="104" fillId="69" borderId="0" applyNumberFormat="0" applyBorder="0" applyAlignment="0" applyProtection="0"/>
    <xf numFmtId="0" fontId="3" fillId="10" borderId="0" applyNumberFormat="0" applyBorder="0" applyAlignment="0" applyProtection="0"/>
    <xf numFmtId="0" fontId="3" fillId="11" borderId="0" applyNumberFormat="0" applyBorder="0" applyAlignment="0" applyProtection="0"/>
    <xf numFmtId="0" fontId="3" fillId="70" borderId="0" applyNumberFormat="0" applyBorder="0" applyAlignment="0" applyProtection="0"/>
    <xf numFmtId="0" fontId="104" fillId="71" borderId="0" applyNumberFormat="0" applyBorder="0" applyAlignment="0" applyProtection="0"/>
    <xf numFmtId="0" fontId="3" fillId="12" borderId="0" applyNumberFormat="0" applyBorder="0" applyAlignment="0" applyProtection="0"/>
    <xf numFmtId="0" fontId="3" fillId="13" borderId="0" applyNumberFormat="0" applyBorder="0" applyAlignment="0" applyProtection="0"/>
    <xf numFmtId="0" fontId="3" fillId="72" borderId="0" applyNumberFormat="0" applyBorder="0" applyAlignment="0" applyProtection="0"/>
    <xf numFmtId="0" fontId="104" fillId="73" borderId="0" applyNumberFormat="0" applyBorder="0" applyAlignment="0" applyProtection="0"/>
    <xf numFmtId="0" fontId="3" fillId="14" borderId="0" applyNumberFormat="0" applyBorder="0" applyAlignment="0" applyProtection="0"/>
    <xf numFmtId="0" fontId="3" fillId="15" borderId="0" applyNumberFormat="0" applyBorder="0" applyAlignment="0" applyProtection="0"/>
    <xf numFmtId="0" fontId="3" fillId="74" borderId="0" applyNumberFormat="0" applyBorder="0" applyAlignment="0" applyProtection="0"/>
    <xf numFmtId="0" fontId="104" fillId="75" borderId="0" applyNumberFormat="0" applyBorder="0" applyAlignment="0" applyProtection="0"/>
    <xf numFmtId="0" fontId="3" fillId="16" borderId="0" applyNumberFormat="0" applyBorder="0" applyAlignment="0" applyProtection="0"/>
    <xf numFmtId="0" fontId="3" fillId="17" borderId="0" applyNumberFormat="0" applyBorder="0" applyAlignment="0" applyProtection="0"/>
    <xf numFmtId="0" fontId="3" fillId="76" borderId="0" applyNumberFormat="0" applyBorder="0" applyAlignment="0" applyProtection="0"/>
    <xf numFmtId="0" fontId="3" fillId="0" borderId="0"/>
    <xf numFmtId="0" fontId="3" fillId="2" borderId="1" applyNumberFormat="0" applyFont="0" applyAlignment="0" applyProtection="0"/>
    <xf numFmtId="43" fontId="3" fillId="0" borderId="0" applyFont="0" applyFill="0" applyBorder="0" applyAlignment="0" applyProtection="0"/>
    <xf numFmtId="43" fontId="3"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3" fillId="0" borderId="0" applyFont="0" applyFill="0" applyBorder="0" applyAlignment="0" applyProtection="0"/>
    <xf numFmtId="44" fontId="9" fillId="0" borderId="0" applyFont="0" applyFill="0" applyBorder="0" applyAlignment="0" applyProtection="0"/>
    <xf numFmtId="0" fontId="3" fillId="0" borderId="0"/>
    <xf numFmtId="0" fontId="3" fillId="0" borderId="0"/>
    <xf numFmtId="0" fontId="3" fillId="0" borderId="0"/>
    <xf numFmtId="0" fontId="3" fillId="0" borderId="0"/>
    <xf numFmtId="0" fontId="15" fillId="0" borderId="0"/>
    <xf numFmtId="43" fontId="2" fillId="0" borderId="0" applyFont="0" applyFill="0" applyBorder="0" applyAlignment="0" applyProtection="0"/>
    <xf numFmtId="43" fontId="17" fillId="0" borderId="0" applyFont="0" applyFill="0" applyBorder="0" applyAlignment="0" applyProtection="0"/>
    <xf numFmtId="43" fontId="17" fillId="0" borderId="0" applyFont="0" applyFill="0" applyBorder="0" applyAlignment="0" applyProtection="0"/>
    <xf numFmtId="43" fontId="2" fillId="0" borderId="0" applyFont="0" applyFill="0" applyBorder="0" applyAlignment="0" applyProtection="0"/>
    <xf numFmtId="44" fontId="9" fillId="0" borderId="0" applyFont="0" applyFill="0" applyBorder="0" applyAlignment="0" applyProtection="0"/>
    <xf numFmtId="0" fontId="2" fillId="0" borderId="0"/>
    <xf numFmtId="0" fontId="2" fillId="0" borderId="0"/>
    <xf numFmtId="0" fontId="2" fillId="0" borderId="0"/>
    <xf numFmtId="0" fontId="2" fillId="0" borderId="0"/>
    <xf numFmtId="0" fontId="1" fillId="0" borderId="0"/>
    <xf numFmtId="43" fontId="1" fillId="0" borderId="0" applyFont="0" applyFill="0" applyBorder="0" applyAlignment="0" applyProtection="0"/>
    <xf numFmtId="0" fontId="1" fillId="0" borderId="0"/>
    <xf numFmtId="0" fontId="107" fillId="0" borderId="0"/>
    <xf numFmtId="0" fontId="1" fillId="0" borderId="0"/>
    <xf numFmtId="0" fontId="1" fillId="0" borderId="0"/>
    <xf numFmtId="9" fontId="1" fillId="0" borderId="0" applyFont="0" applyFill="0" applyBorder="0" applyAlignment="0" applyProtection="0"/>
    <xf numFmtId="0" fontId="108" fillId="0" borderId="0"/>
    <xf numFmtId="0" fontId="108" fillId="0" borderId="0"/>
    <xf numFmtId="0" fontId="1" fillId="0" borderId="0"/>
    <xf numFmtId="0" fontId="109" fillId="0" borderId="0" applyNumberFormat="0" applyFill="0" applyBorder="0" applyAlignment="0" applyProtection="0"/>
    <xf numFmtId="0" fontId="108" fillId="0" borderId="0"/>
    <xf numFmtId="0" fontId="1" fillId="0" borderId="0"/>
    <xf numFmtId="9" fontId="1" fillId="0" borderId="0" applyFont="0" applyFill="0" applyBorder="0" applyAlignment="0" applyProtection="0"/>
    <xf numFmtId="43" fontId="1" fillId="0" borderId="0" applyFont="0" applyFill="0" applyBorder="0" applyAlignment="0" applyProtection="0"/>
  </cellStyleXfs>
  <cellXfs count="1103">
    <xf numFmtId="0" fontId="0" fillId="0" borderId="0" xfId="0"/>
    <xf numFmtId="0" fontId="11" fillId="0" borderId="0" xfId="1" applyFont="1" applyAlignment="1" applyProtection="1">
      <alignment vertical="top"/>
      <protection locked="0"/>
    </xf>
    <xf numFmtId="0" fontId="12" fillId="0" borderId="2" xfId="1" applyFont="1" applyFill="1" applyBorder="1" applyAlignment="1" applyProtection="1">
      <alignment horizontal="left" vertical="top" wrapText="1"/>
      <protection locked="0"/>
    </xf>
    <xf numFmtId="0" fontId="13" fillId="0" borderId="3" xfId="1" applyFont="1" applyFill="1" applyBorder="1" applyAlignment="1" applyProtection="1">
      <alignment horizontal="left" vertical="center" wrapText="1" indent="4"/>
      <protection locked="0"/>
    </xf>
    <xf numFmtId="0" fontId="10" fillId="0" borderId="3" xfId="1" applyNumberFormat="1" applyFont="1" applyFill="1" applyBorder="1" applyAlignment="1" applyProtection="1">
      <alignment horizontal="center" vertical="top"/>
      <protection locked="0"/>
    </xf>
    <xf numFmtId="0" fontId="12" fillId="0" borderId="3" xfId="1" applyFont="1" applyFill="1" applyBorder="1" applyAlignment="1" applyProtection="1">
      <alignment horizontal="left" vertical="top" wrapText="1"/>
      <protection locked="0"/>
    </xf>
    <xf numFmtId="0" fontId="10" fillId="0" borderId="0" xfId="1" applyFont="1" applyAlignment="1" applyProtection="1">
      <alignment vertical="top"/>
      <protection locked="0"/>
    </xf>
    <xf numFmtId="0" fontId="10" fillId="0" borderId="5" xfId="1" applyFont="1" applyFill="1" applyBorder="1" applyAlignment="1" applyProtection="1">
      <alignment horizontal="left" vertical="top" wrapText="1"/>
      <protection locked="0"/>
    </xf>
    <xf numFmtId="0" fontId="10" fillId="0" borderId="0" xfId="1" applyFont="1" applyFill="1" applyBorder="1" applyAlignment="1" applyProtection="1">
      <alignment horizontal="center" vertical="center" wrapText="1"/>
      <protection locked="0"/>
    </xf>
    <xf numFmtId="0" fontId="10" fillId="0" borderId="0" xfId="1" applyNumberFormat="1" applyFont="1" applyFill="1" applyBorder="1" applyAlignment="1" applyProtection="1">
      <alignment horizontal="center" vertical="top"/>
      <protection locked="0"/>
    </xf>
    <xf numFmtId="0" fontId="10" fillId="0" borderId="0" xfId="1" applyFont="1" applyFill="1" applyBorder="1" applyAlignment="1" applyProtection="1">
      <alignment horizontal="left" vertical="top" wrapText="1"/>
      <protection locked="0"/>
    </xf>
    <xf numFmtId="0" fontId="10" fillId="0" borderId="6" xfId="1" applyFont="1" applyFill="1" applyBorder="1" applyAlignment="1" applyProtection="1">
      <alignment horizontal="center" vertical="center" wrapText="1"/>
      <protection locked="0"/>
    </xf>
    <xf numFmtId="0" fontId="10" fillId="0" borderId="5" xfId="1" applyFont="1" applyFill="1" applyBorder="1" applyAlignment="1" applyProtection="1">
      <alignment vertical="top" wrapText="1"/>
      <protection locked="0"/>
    </xf>
    <xf numFmtId="4" fontId="10" fillId="0" borderId="0" xfId="2" applyNumberFormat="1" applyFont="1" applyFill="1" applyBorder="1" applyAlignment="1" applyProtection="1">
      <alignment vertical="top" wrapText="1"/>
      <protection locked="0"/>
    </xf>
    <xf numFmtId="0" fontId="11" fillId="0" borderId="0" xfId="1" applyFont="1" applyFill="1" applyBorder="1" applyAlignment="1" applyProtection="1">
      <alignment vertical="top"/>
      <protection locked="0"/>
    </xf>
    <xf numFmtId="4" fontId="11" fillId="0" borderId="6" xfId="1" applyNumberFormat="1" applyFont="1" applyFill="1" applyBorder="1" applyAlignment="1" applyProtection="1">
      <alignment vertical="top"/>
      <protection locked="0"/>
    </xf>
    <xf numFmtId="0" fontId="11" fillId="0" borderId="5" xfId="1" applyFont="1" applyFill="1" applyBorder="1" applyAlignment="1" applyProtection="1">
      <alignment horizontal="left" vertical="top" wrapText="1"/>
      <protection locked="0"/>
    </xf>
    <xf numFmtId="3" fontId="11" fillId="0" borderId="0" xfId="3" applyNumberFormat="1" applyFont="1" applyFill="1" applyBorder="1" applyAlignment="1" applyProtection="1">
      <alignment vertical="top" wrapText="1"/>
      <protection locked="0"/>
    </xf>
    <xf numFmtId="0" fontId="11" fillId="0" borderId="0" xfId="1" applyNumberFormat="1" applyFont="1" applyFill="1" applyBorder="1" applyAlignment="1" applyProtection="1">
      <alignment horizontal="center" vertical="top"/>
      <protection locked="0"/>
    </xf>
    <xf numFmtId="0" fontId="11" fillId="0" borderId="0" xfId="1" applyFont="1" applyFill="1" applyBorder="1" applyAlignment="1" applyProtection="1">
      <alignment horizontal="left" vertical="top" wrapText="1"/>
      <protection locked="0"/>
    </xf>
    <xf numFmtId="3" fontId="11" fillId="0" borderId="0" xfId="2" applyNumberFormat="1" applyFont="1" applyFill="1" applyBorder="1" applyAlignment="1" applyProtection="1">
      <alignment vertical="top" wrapText="1"/>
      <protection locked="0"/>
    </xf>
    <xf numFmtId="0" fontId="14" fillId="0" borderId="5" xfId="1" applyFont="1" applyFill="1" applyBorder="1" applyAlignment="1" applyProtection="1">
      <alignment horizontal="left" vertical="top" wrapText="1"/>
      <protection locked="0"/>
    </xf>
    <xf numFmtId="3" fontId="10" fillId="0" borderId="0" xfId="3" applyNumberFormat="1" applyFont="1" applyFill="1" applyBorder="1" applyAlignment="1" applyProtection="1">
      <alignment vertical="top" wrapText="1"/>
      <protection locked="0"/>
    </xf>
    <xf numFmtId="3" fontId="10" fillId="0" borderId="0" xfId="2" applyNumberFormat="1" applyFont="1" applyFill="1" applyBorder="1" applyAlignment="1" applyProtection="1">
      <alignment vertical="top" wrapText="1"/>
      <protection locked="0"/>
    </xf>
    <xf numFmtId="0" fontId="14" fillId="0" borderId="0" xfId="1" applyFont="1" applyFill="1" applyBorder="1" applyAlignment="1" applyProtection="1">
      <alignment horizontal="left" vertical="top" wrapText="1"/>
      <protection locked="0"/>
    </xf>
    <xf numFmtId="3" fontId="11" fillId="0" borderId="0" xfId="1" applyNumberFormat="1" applyFont="1" applyAlignment="1" applyProtection="1">
      <alignment vertical="top"/>
      <protection locked="0"/>
    </xf>
    <xf numFmtId="0" fontId="11" fillId="0" borderId="0" xfId="1" applyFont="1" applyFill="1" applyBorder="1" applyAlignment="1" applyProtection="1">
      <alignment horizontal="left" vertical="top"/>
      <protection locked="0"/>
    </xf>
    <xf numFmtId="0" fontId="12" fillId="0" borderId="0" xfId="1" applyFont="1" applyFill="1" applyBorder="1" applyAlignment="1" applyProtection="1">
      <alignment horizontal="left" vertical="top" wrapText="1"/>
      <protection locked="0"/>
    </xf>
    <xf numFmtId="3" fontId="10" fillId="0" borderId="6" xfId="2" applyNumberFormat="1" applyFont="1" applyFill="1" applyBorder="1" applyAlignment="1" applyProtection="1">
      <alignment vertical="top" wrapText="1"/>
      <protection locked="0"/>
    </xf>
    <xf numFmtId="0" fontId="11" fillId="0" borderId="5" xfId="1" applyFont="1" applyBorder="1" applyAlignment="1" applyProtection="1">
      <alignment vertical="top" wrapText="1"/>
      <protection locked="0"/>
    </xf>
    <xf numFmtId="0" fontId="11" fillId="0" borderId="0" xfId="1" applyFont="1" applyAlignment="1" applyProtection="1">
      <alignment vertical="top" wrapText="1"/>
      <protection locked="0"/>
    </xf>
    <xf numFmtId="4" fontId="11" fillId="0" borderId="0" xfId="1" applyNumberFormat="1" applyFont="1" applyAlignment="1" applyProtection="1">
      <alignment vertical="top"/>
      <protection locked="0"/>
    </xf>
    <xf numFmtId="0" fontId="11" fillId="0" borderId="5" xfId="1" applyFont="1" applyFill="1" applyBorder="1" applyAlignment="1" applyProtection="1">
      <alignment vertical="top"/>
      <protection locked="0"/>
    </xf>
    <xf numFmtId="164" fontId="11" fillId="0" borderId="0" xfId="2" applyNumberFormat="1" applyFont="1" applyFill="1" applyBorder="1" applyAlignment="1" applyProtection="1">
      <alignment vertical="top" wrapText="1"/>
      <protection locked="0"/>
    </xf>
    <xf numFmtId="164" fontId="10" fillId="0" borderId="0" xfId="2" applyNumberFormat="1" applyFont="1" applyFill="1" applyBorder="1" applyAlignment="1" applyProtection="1">
      <alignment vertical="top" wrapText="1"/>
      <protection locked="0"/>
    </xf>
    <xf numFmtId="4" fontId="11" fillId="0" borderId="0" xfId="1" applyNumberFormat="1" applyFont="1" applyBorder="1" applyAlignment="1" applyProtection="1">
      <alignment vertical="top"/>
      <protection locked="0"/>
    </xf>
    <xf numFmtId="0" fontId="11" fillId="0" borderId="0" xfId="1" applyFont="1" applyFill="1" applyBorder="1" applyAlignment="1" applyProtection="1">
      <alignment vertical="top" wrapText="1"/>
      <protection locked="0"/>
    </xf>
    <xf numFmtId="4" fontId="11" fillId="0" borderId="0" xfId="1" applyNumberFormat="1" applyFont="1" applyFill="1" applyBorder="1" applyAlignment="1" applyProtection="1">
      <alignment vertical="top"/>
      <protection locked="0"/>
    </xf>
    <xf numFmtId="0" fontId="11" fillId="0" borderId="0" xfId="1" applyFont="1" applyBorder="1" applyAlignment="1" applyProtection="1">
      <alignment vertical="top" wrapText="1"/>
      <protection locked="0"/>
    </xf>
    <xf numFmtId="0" fontId="11" fillId="0" borderId="7" xfId="1" applyFont="1" applyBorder="1" applyAlignment="1" applyProtection="1">
      <alignment vertical="top" wrapText="1"/>
      <protection locked="0"/>
    </xf>
    <xf numFmtId="0" fontId="11" fillId="0" borderId="8" xfId="1" applyFont="1" applyBorder="1" applyAlignment="1" applyProtection="1">
      <alignment vertical="top" wrapText="1"/>
      <protection locked="0"/>
    </xf>
    <xf numFmtId="4" fontId="11" fillId="0" borderId="8" xfId="1" applyNumberFormat="1" applyFont="1" applyBorder="1" applyAlignment="1" applyProtection="1">
      <alignment vertical="top"/>
      <protection locked="0"/>
    </xf>
    <xf numFmtId="4" fontId="11" fillId="0" borderId="9" xfId="1" applyNumberFormat="1" applyFont="1" applyBorder="1" applyAlignment="1" applyProtection="1">
      <alignment vertical="top"/>
      <protection locked="0"/>
    </xf>
    <xf numFmtId="0" fontId="0" fillId="0" borderId="0" xfId="0" applyFont="1"/>
    <xf numFmtId="0" fontId="11" fillId="0" borderId="5" xfId="1" applyNumberFormat="1" applyFont="1" applyFill="1" applyBorder="1" applyAlignment="1" applyProtection="1">
      <alignment horizontal="right" vertical="top"/>
      <protection locked="0"/>
    </xf>
    <xf numFmtId="0" fontId="12" fillId="0" borderId="5" xfId="1" applyFont="1" applyFill="1" applyBorder="1" applyAlignment="1" applyProtection="1">
      <alignment horizontal="left" vertical="top"/>
      <protection locked="0"/>
    </xf>
    <xf numFmtId="0" fontId="10" fillId="0" borderId="0" xfId="1" applyFont="1" applyFill="1" applyBorder="1" applyAlignment="1" applyProtection="1">
      <alignment horizontal="center" vertical="center"/>
      <protection locked="0"/>
    </xf>
    <xf numFmtId="0" fontId="10" fillId="0" borderId="6" xfId="1" applyFont="1" applyFill="1" applyBorder="1" applyAlignment="1" applyProtection="1">
      <alignment horizontal="center" vertical="center"/>
      <protection locked="0"/>
    </xf>
    <xf numFmtId="0" fontId="10" fillId="0" borderId="0" xfId="1" applyFont="1" applyFill="1" applyBorder="1" applyAlignment="1" applyProtection="1">
      <alignment vertical="top"/>
      <protection locked="0"/>
    </xf>
    <xf numFmtId="0" fontId="10" fillId="0" borderId="5" xfId="1" applyFont="1" applyFill="1" applyBorder="1" applyAlignment="1" applyProtection="1">
      <alignment vertical="top"/>
      <protection locked="0"/>
    </xf>
    <xf numFmtId="3" fontId="10" fillId="0" borderId="0" xfId="22" applyNumberFormat="1" applyFont="1" applyFill="1" applyBorder="1" applyAlignment="1" applyProtection="1">
      <alignment vertical="top" wrapText="1"/>
      <protection locked="0"/>
    </xf>
    <xf numFmtId="0" fontId="11" fillId="0" borderId="5" xfId="1" applyFont="1" applyFill="1" applyBorder="1" applyAlignment="1" applyProtection="1">
      <alignment horizontal="left" vertical="center" indent="2"/>
      <protection locked="0"/>
    </xf>
    <xf numFmtId="3" fontId="11" fillId="0" borderId="0" xfId="1" applyNumberFormat="1" applyFont="1" applyFill="1" applyBorder="1" applyProtection="1">
      <protection locked="0"/>
    </xf>
    <xf numFmtId="3" fontId="11" fillId="0" borderId="6" xfId="1" applyNumberFormat="1" applyFont="1" applyFill="1" applyBorder="1" applyProtection="1">
      <protection locked="0"/>
    </xf>
    <xf numFmtId="0" fontId="11" fillId="0" borderId="5" xfId="1" applyFont="1" applyFill="1" applyBorder="1" applyAlignment="1" applyProtection="1">
      <alignment horizontal="left" vertical="top" indent="2"/>
      <protection locked="0"/>
    </xf>
    <xf numFmtId="3" fontId="11" fillId="0" borderId="0" xfId="1" applyNumberFormat="1" applyFont="1" applyFill="1" applyBorder="1" applyAlignment="1" applyProtection="1">
      <protection locked="0"/>
    </xf>
    <xf numFmtId="0" fontId="14" fillId="0" borderId="5" xfId="1" applyFont="1" applyFill="1" applyBorder="1" applyAlignment="1" applyProtection="1">
      <alignment horizontal="left" vertical="top"/>
      <protection locked="0"/>
    </xf>
    <xf numFmtId="3" fontId="10" fillId="0" borderId="0" xfId="22" applyNumberFormat="1" applyFont="1" applyFill="1" applyBorder="1" applyAlignment="1" applyProtection="1">
      <alignment vertical="top"/>
      <protection locked="0"/>
    </xf>
    <xf numFmtId="3" fontId="10" fillId="0" borderId="0" xfId="1" applyNumberFormat="1" applyFont="1" applyFill="1" applyBorder="1" applyAlignment="1" applyProtection="1">
      <alignment horizontal="center" vertical="center"/>
      <protection locked="0"/>
    </xf>
    <xf numFmtId="0" fontId="10" fillId="0" borderId="7" xfId="1" applyNumberFormat="1" applyFont="1" applyFill="1" applyBorder="1" applyAlignment="1" applyProtection="1">
      <alignment horizontal="right" vertical="top"/>
      <protection locked="0"/>
    </xf>
    <xf numFmtId="4" fontId="11" fillId="0" borderId="8" xfId="1" applyNumberFormat="1" applyFont="1" applyFill="1" applyBorder="1" applyAlignment="1" applyProtection="1">
      <alignment vertical="top"/>
      <protection locked="0"/>
    </xf>
    <xf numFmtId="4" fontId="11" fillId="0" borderId="9" xfId="1" applyNumberFormat="1" applyFont="1" applyFill="1" applyBorder="1" applyAlignment="1" applyProtection="1">
      <alignment vertical="top"/>
      <protection locked="0"/>
    </xf>
    <xf numFmtId="0" fontId="11" fillId="0" borderId="0" xfId="1" applyNumberFormat="1" applyFont="1" applyFill="1" applyBorder="1" applyAlignment="1" applyProtection="1">
      <alignment horizontal="right" vertical="top"/>
      <protection locked="0"/>
    </xf>
    <xf numFmtId="3" fontId="11" fillId="0" borderId="0" xfId="22" applyNumberFormat="1" applyFont="1" applyFill="1" applyBorder="1" applyAlignment="1" applyProtection="1">
      <alignment vertical="top" wrapText="1"/>
      <protection locked="0"/>
    </xf>
    <xf numFmtId="3" fontId="11" fillId="0" borderId="0" xfId="1" applyNumberFormat="1" applyFont="1" applyFill="1" applyBorder="1" applyAlignment="1" applyProtection="1">
      <alignment vertical="top"/>
      <protection locked="0"/>
    </xf>
    <xf numFmtId="0" fontId="10" fillId="3" borderId="13" xfId="1" applyFont="1" applyFill="1" applyBorder="1" applyAlignment="1">
      <alignment horizontal="center" vertical="center" wrapText="1"/>
    </xf>
    <xf numFmtId="166" fontId="10" fillId="3" borderId="13" xfId="22" applyNumberFormat="1" applyFont="1" applyFill="1" applyBorder="1" applyAlignment="1">
      <alignment horizontal="center" vertical="center" wrapText="1"/>
    </xf>
    <xf numFmtId="0" fontId="10" fillId="0" borderId="2" xfId="1" applyFont="1" applyFill="1" applyBorder="1" applyAlignment="1">
      <alignment horizontal="center" vertical="center" wrapText="1"/>
    </xf>
    <xf numFmtId="166" fontId="10" fillId="0" borderId="3" xfId="22" applyNumberFormat="1" applyFont="1" applyFill="1" applyBorder="1" applyAlignment="1">
      <alignment horizontal="center" vertical="center" wrapText="1"/>
    </xf>
    <xf numFmtId="166" fontId="10" fillId="0" borderId="4" xfId="22" applyNumberFormat="1" applyFont="1" applyFill="1" applyBorder="1" applyAlignment="1">
      <alignment horizontal="center" vertical="center" wrapText="1"/>
    </xf>
    <xf numFmtId="0" fontId="10" fillId="0" borderId="5" xfId="1" applyFont="1" applyFill="1" applyBorder="1" applyAlignment="1">
      <alignment vertical="top" wrapText="1"/>
    </xf>
    <xf numFmtId="3" fontId="10" fillId="0" borderId="0" xfId="1" applyNumberFormat="1" applyFont="1" applyFill="1" applyBorder="1" applyProtection="1"/>
    <xf numFmtId="3" fontId="10" fillId="0" borderId="6" xfId="1" applyNumberFormat="1" applyFont="1" applyFill="1" applyBorder="1" applyProtection="1">
      <protection locked="0"/>
    </xf>
    <xf numFmtId="0" fontId="11" fillId="0" borderId="5" xfId="1" applyFont="1" applyFill="1" applyBorder="1" applyAlignment="1">
      <alignment horizontal="left" vertical="top" wrapText="1" indent="1"/>
    </xf>
    <xf numFmtId="3" fontId="11" fillId="0" borderId="6" xfId="1" applyNumberFormat="1" applyFont="1" applyFill="1" applyBorder="1" applyProtection="1"/>
    <xf numFmtId="3" fontId="10" fillId="0" borderId="0" xfId="1" applyNumberFormat="1" applyFont="1" applyFill="1" applyBorder="1" applyProtection="1">
      <protection locked="0"/>
    </xf>
    <xf numFmtId="3" fontId="10" fillId="0" borderId="6" xfId="1" applyNumberFormat="1" applyFont="1" applyFill="1" applyBorder="1" applyProtection="1"/>
    <xf numFmtId="3" fontId="11" fillId="0" borderId="0" xfId="1" applyNumberFormat="1" applyFont="1" applyFill="1" applyBorder="1" applyAlignment="1" applyProtection="1">
      <alignment horizontal="right"/>
      <protection locked="0"/>
    </xf>
    <xf numFmtId="0" fontId="12" fillId="0" borderId="5" xfId="1" applyFont="1" applyFill="1" applyBorder="1" applyAlignment="1">
      <alignment vertical="top" wrapText="1"/>
    </xf>
    <xf numFmtId="0" fontId="10" fillId="0" borderId="5" xfId="1" applyFont="1" applyFill="1" applyBorder="1" applyAlignment="1">
      <alignment horizontal="left" vertical="top" wrapText="1"/>
    </xf>
    <xf numFmtId="0" fontId="12" fillId="0" borderId="7" xfId="1" applyFont="1" applyFill="1" applyBorder="1" applyAlignment="1">
      <alignment vertical="center" wrapText="1"/>
    </xf>
    <xf numFmtId="3" fontId="10" fillId="0" borderId="8" xfId="1" applyNumberFormat="1" applyFont="1" applyFill="1" applyBorder="1" applyAlignment="1" applyProtection="1">
      <alignment vertical="center"/>
    </xf>
    <xf numFmtId="3" fontId="10" fillId="0" borderId="9" xfId="1" applyNumberFormat="1" applyFont="1" applyFill="1" applyBorder="1" applyAlignment="1" applyProtection="1">
      <alignment vertical="center"/>
    </xf>
    <xf numFmtId="0" fontId="10" fillId="0" borderId="2" xfId="1" applyFont="1" applyFill="1" applyBorder="1" applyAlignment="1" applyProtection="1">
      <alignment horizontal="center" vertical="center"/>
    </xf>
    <xf numFmtId="0" fontId="12" fillId="0" borderId="3" xfId="1" applyFont="1" applyFill="1" applyBorder="1" applyAlignment="1">
      <alignment horizontal="left" vertical="center" indent="4"/>
    </xf>
    <xf numFmtId="0" fontId="12" fillId="0" borderId="4" xfId="1" applyFont="1" applyFill="1" applyBorder="1" applyAlignment="1">
      <alignment horizontal="left" vertical="center" indent="4"/>
    </xf>
    <xf numFmtId="0" fontId="11" fillId="0" borderId="0" xfId="1" applyFont="1" applyAlignment="1" applyProtection="1">
      <alignment horizontal="center" vertical="top"/>
      <protection locked="0"/>
    </xf>
    <xf numFmtId="0" fontId="10" fillId="0" borderId="5" xfId="1" applyFont="1" applyFill="1" applyBorder="1" applyAlignment="1" applyProtection="1">
      <alignment horizontal="center" vertical="center"/>
    </xf>
    <xf numFmtId="0" fontId="12" fillId="0" borderId="0" xfId="1" applyFont="1" applyFill="1" applyBorder="1" applyAlignment="1">
      <alignment horizontal="left" vertical="center" indent="4"/>
    </xf>
    <xf numFmtId="0" fontId="12" fillId="0" borderId="6" xfId="1" applyFont="1" applyFill="1" applyBorder="1" applyAlignment="1">
      <alignment horizontal="left" vertical="center" indent="4"/>
    </xf>
    <xf numFmtId="0" fontId="12" fillId="0" borderId="5" xfId="1" applyFont="1" applyFill="1" applyBorder="1" applyAlignment="1">
      <alignment vertical="center" wrapText="1"/>
    </xf>
    <xf numFmtId="168" fontId="10" fillId="0" borderId="0" xfId="1" applyNumberFormat="1" applyFont="1" applyAlignment="1" applyProtection="1">
      <alignment vertical="top"/>
      <protection locked="0"/>
    </xf>
    <xf numFmtId="0" fontId="14" fillId="0" borderId="5" xfId="1" applyFont="1" applyFill="1" applyBorder="1" applyAlignment="1">
      <alignment vertical="center" wrapText="1"/>
    </xf>
    <xf numFmtId="0" fontId="11" fillId="0" borderId="5" xfId="1" applyFont="1" applyFill="1" applyBorder="1" applyAlignment="1">
      <alignment horizontal="left" vertical="center" wrapText="1"/>
    </xf>
    <xf numFmtId="168" fontId="11" fillId="0" borderId="0" xfId="1" applyNumberFormat="1" applyFont="1" applyAlignment="1" applyProtection="1">
      <alignment vertical="top"/>
      <protection locked="0"/>
    </xf>
    <xf numFmtId="0" fontId="11" fillId="0" borderId="5" xfId="1" applyFont="1" applyFill="1" applyBorder="1" applyAlignment="1">
      <alignment vertical="center" wrapText="1"/>
    </xf>
    <xf numFmtId="0" fontId="11" fillId="0" borderId="7" xfId="1" applyFont="1" applyFill="1" applyBorder="1" applyAlignment="1">
      <alignment horizontal="left" vertical="center" wrapText="1"/>
    </xf>
    <xf numFmtId="170" fontId="11" fillId="0" borderId="0" xfId="24" applyNumberFormat="1" applyFont="1" applyAlignment="1" applyProtection="1">
      <alignment vertical="top" wrapText="1"/>
      <protection locked="0"/>
    </xf>
    <xf numFmtId="4" fontId="11" fillId="0" borderId="0" xfId="1" applyNumberFormat="1" applyFont="1" applyAlignment="1" applyProtection="1">
      <alignment vertical="top" wrapText="1"/>
      <protection locked="0"/>
    </xf>
    <xf numFmtId="0" fontId="11" fillId="0" borderId="0" xfId="1" applyFont="1" applyFill="1" applyBorder="1" applyProtection="1">
      <protection locked="0"/>
    </xf>
    <xf numFmtId="0" fontId="12" fillId="3" borderId="11" xfId="1" applyNumberFormat="1" applyFont="1" applyFill="1" applyBorder="1" applyAlignment="1">
      <alignment horizontal="left" vertical="center" wrapText="1" indent="5"/>
    </xf>
    <xf numFmtId="0" fontId="12" fillId="3" borderId="12" xfId="1" applyNumberFormat="1" applyFont="1" applyFill="1" applyBorder="1" applyAlignment="1">
      <alignment horizontal="left" vertical="center" wrapText="1" indent="5"/>
    </xf>
    <xf numFmtId="0" fontId="12" fillId="0" borderId="5" xfId="1" applyFont="1" applyFill="1" applyBorder="1" applyAlignment="1">
      <alignment horizontal="left" vertical="top"/>
    </xf>
    <xf numFmtId="0" fontId="10" fillId="0" borderId="0" xfId="1" applyFont="1" applyFill="1" applyBorder="1" applyAlignment="1">
      <alignment horizontal="left" vertical="top" wrapText="1"/>
    </xf>
    <xf numFmtId="4" fontId="10" fillId="0" borderId="0" xfId="1" applyNumberFormat="1" applyFont="1" applyFill="1" applyBorder="1" applyAlignment="1" applyProtection="1">
      <alignment horizontal="center" vertical="top" wrapText="1"/>
      <protection locked="0"/>
    </xf>
    <xf numFmtId="4" fontId="10" fillId="0" borderId="6" xfId="1" applyNumberFormat="1" applyFont="1" applyFill="1" applyBorder="1" applyAlignment="1" applyProtection="1">
      <alignment horizontal="center" vertical="top" wrapText="1"/>
      <protection locked="0"/>
    </xf>
    <xf numFmtId="0" fontId="11" fillId="0" borderId="5" xfId="1" applyFont="1" applyFill="1" applyBorder="1" applyProtection="1">
      <protection locked="0"/>
    </xf>
    <xf numFmtId="0" fontId="18" fillId="0" borderId="0" xfId="1" applyFont="1" applyFill="1" applyBorder="1" applyAlignment="1">
      <alignment horizontal="left" vertical="top"/>
    </xf>
    <xf numFmtId="0" fontId="10" fillId="0" borderId="0" xfId="1" applyFont="1" applyFill="1" applyBorder="1" applyAlignment="1">
      <alignment horizontal="left" vertical="top" wrapText="1" indent="1"/>
    </xf>
    <xf numFmtId="3" fontId="10" fillId="0" borderId="0" xfId="1" applyNumberFormat="1" applyFont="1" applyFill="1" applyBorder="1" applyAlignment="1" applyProtection="1">
      <alignment vertical="top" wrapText="1"/>
      <protection locked="0"/>
    </xf>
    <xf numFmtId="3" fontId="10" fillId="0" borderId="6" xfId="1" applyNumberFormat="1" applyFont="1" applyFill="1" applyBorder="1" applyAlignment="1" applyProtection="1">
      <alignment vertical="top" wrapText="1"/>
      <protection locked="0"/>
    </xf>
    <xf numFmtId="0" fontId="16" fillId="0" borderId="5" xfId="1" applyFont="1" applyFill="1" applyBorder="1" applyProtection="1">
      <protection locked="0"/>
    </xf>
    <xf numFmtId="0" fontId="11" fillId="0" borderId="0" xfId="1" applyFont="1" applyFill="1" applyBorder="1" applyAlignment="1">
      <alignment horizontal="left" vertical="top" wrapText="1"/>
    </xf>
    <xf numFmtId="3" fontId="11" fillId="0" borderId="0" xfId="1" applyNumberFormat="1" applyFont="1" applyFill="1" applyBorder="1" applyAlignment="1" applyProtection="1">
      <alignment vertical="top" wrapText="1"/>
      <protection locked="0"/>
    </xf>
    <xf numFmtId="3" fontId="11" fillId="0" borderId="6" xfId="1" applyNumberFormat="1" applyFont="1" applyFill="1" applyBorder="1" applyAlignment="1" applyProtection="1">
      <alignment vertical="top" wrapText="1"/>
      <protection locked="0"/>
    </xf>
    <xf numFmtId="0" fontId="19" fillId="0" borderId="5" xfId="1" applyFont="1" applyFill="1" applyBorder="1" applyAlignment="1">
      <alignment vertical="top"/>
    </xf>
    <xf numFmtId="0" fontId="10" fillId="0" borderId="0" xfId="1" applyFont="1" applyFill="1" applyBorder="1" applyAlignment="1">
      <alignment vertical="top" wrapText="1"/>
    </xf>
    <xf numFmtId="0" fontId="10" fillId="0" borderId="5" xfId="1" applyFont="1" applyFill="1" applyBorder="1" applyAlignment="1">
      <alignment vertical="top"/>
    </xf>
    <xf numFmtId="0" fontId="11" fillId="0" borderId="0" xfId="1" applyFont="1" applyFill="1" applyBorder="1" applyAlignment="1">
      <alignment horizontal="left" vertical="top" wrapText="1" indent="1"/>
    </xf>
    <xf numFmtId="0" fontId="12" fillId="0" borderId="5" xfId="1" applyFont="1" applyFill="1" applyBorder="1" applyAlignment="1">
      <alignment vertical="top"/>
    </xf>
    <xf numFmtId="0" fontId="11" fillId="0" borderId="7" xfId="1" applyFont="1" applyFill="1" applyBorder="1" applyProtection="1">
      <protection locked="0"/>
    </xf>
    <xf numFmtId="0" fontId="11" fillId="0" borderId="8" xfId="1" applyFont="1" applyFill="1" applyBorder="1" applyProtection="1">
      <protection locked="0"/>
    </xf>
    <xf numFmtId="0" fontId="11" fillId="0" borderId="8" xfId="1" applyFont="1" applyFill="1" applyBorder="1" applyAlignment="1">
      <alignment vertical="top" wrapText="1"/>
    </xf>
    <xf numFmtId="4" fontId="11" fillId="0" borderId="8" xfId="1" applyNumberFormat="1" applyFont="1" applyFill="1" applyBorder="1" applyAlignment="1">
      <alignment vertical="top" wrapText="1"/>
    </xf>
    <xf numFmtId="4" fontId="11" fillId="0" borderId="9" xfId="1" applyNumberFormat="1" applyFont="1" applyFill="1" applyBorder="1" applyAlignment="1">
      <alignment vertical="top"/>
    </xf>
    <xf numFmtId="4" fontId="11" fillId="0" borderId="0" xfId="1" applyNumberFormat="1" applyFont="1" applyFill="1" applyBorder="1" applyProtection="1">
      <protection locked="0"/>
    </xf>
    <xf numFmtId="3" fontId="11" fillId="0" borderId="0" xfId="39" applyNumberFormat="1" applyFont="1" applyFill="1" applyBorder="1" applyAlignment="1" applyProtection="1">
      <alignment vertical="top" wrapText="1"/>
      <protection locked="0"/>
    </xf>
    <xf numFmtId="3" fontId="11" fillId="0" borderId="6" xfId="39" applyNumberFormat="1" applyFont="1" applyFill="1" applyBorder="1" applyAlignment="1" applyProtection="1">
      <alignment vertical="top" wrapText="1"/>
      <protection locked="0"/>
    </xf>
    <xf numFmtId="3" fontId="10" fillId="0" borderId="0" xfId="55" applyNumberFormat="1" applyFont="1" applyFill="1" applyBorder="1" applyAlignment="1" applyProtection="1">
      <alignment vertical="top" wrapText="1"/>
      <protection locked="0"/>
    </xf>
    <xf numFmtId="168" fontId="10" fillId="0" borderId="0" xfId="55" applyNumberFormat="1" applyFont="1" applyFill="1" applyBorder="1" applyAlignment="1" applyProtection="1">
      <alignment vertical="top" wrapText="1"/>
    </xf>
    <xf numFmtId="168" fontId="10" fillId="0" borderId="6" xfId="55" applyNumberFormat="1" applyFont="1" applyFill="1" applyBorder="1" applyAlignment="1" applyProtection="1">
      <alignment vertical="top" wrapText="1"/>
    </xf>
    <xf numFmtId="169" fontId="11" fillId="0" borderId="0" xfId="55" applyNumberFormat="1" applyFont="1" applyBorder="1" applyAlignment="1" applyProtection="1">
      <alignment vertical="top" wrapText="1"/>
      <protection locked="0"/>
    </xf>
    <xf numFmtId="169" fontId="11" fillId="0" borderId="6" xfId="55" applyNumberFormat="1" applyFont="1" applyBorder="1" applyAlignment="1" applyProtection="1">
      <alignment vertical="top" wrapText="1"/>
      <protection locked="0"/>
    </xf>
    <xf numFmtId="168" fontId="11" fillId="0" borderId="0" xfId="55" applyNumberFormat="1" applyFont="1" applyFill="1" applyBorder="1" applyAlignment="1" applyProtection="1">
      <alignment vertical="top" wrapText="1"/>
      <protection locked="0"/>
    </xf>
    <xf numFmtId="168" fontId="11" fillId="0" borderId="6" xfId="55" applyNumberFormat="1" applyFont="1" applyFill="1" applyBorder="1" applyAlignment="1" applyProtection="1">
      <alignment vertical="top" wrapText="1"/>
      <protection locked="0"/>
    </xf>
    <xf numFmtId="168" fontId="11" fillId="0" borderId="8" xfId="55" applyNumberFormat="1" applyFont="1" applyFill="1" applyBorder="1" applyAlignment="1" applyProtection="1">
      <alignment vertical="top" wrapText="1"/>
      <protection locked="0"/>
    </xf>
    <xf numFmtId="168" fontId="11" fillId="0" borderId="9" xfId="55" applyNumberFormat="1" applyFont="1" applyFill="1" applyBorder="1" applyAlignment="1" applyProtection="1">
      <alignment vertical="top" wrapText="1"/>
      <protection locked="0"/>
    </xf>
    <xf numFmtId="169" fontId="11" fillId="0" borderId="0" xfId="1" applyNumberFormat="1" applyFont="1" applyBorder="1" applyAlignment="1" applyProtection="1">
      <alignment vertical="top" wrapText="1"/>
      <protection locked="0"/>
    </xf>
    <xf numFmtId="169" fontId="11" fillId="0" borderId="6" xfId="1" applyNumberFormat="1" applyFont="1" applyBorder="1" applyAlignment="1" applyProtection="1">
      <alignment vertical="top" wrapText="1"/>
      <protection locked="0"/>
    </xf>
    <xf numFmtId="3" fontId="11" fillId="0" borderId="0" xfId="1" applyNumberFormat="1" applyFont="1" applyBorder="1" applyAlignment="1" applyProtection="1">
      <alignment vertical="top" wrapText="1"/>
      <protection locked="0"/>
    </xf>
    <xf numFmtId="3" fontId="11" fillId="0" borderId="6" xfId="1" applyNumberFormat="1" applyFont="1" applyBorder="1" applyAlignment="1" applyProtection="1">
      <alignment vertical="top" wrapText="1"/>
      <protection locked="0"/>
    </xf>
    <xf numFmtId="3" fontId="10" fillId="0" borderId="0" xfId="1" applyNumberFormat="1" applyFont="1" applyBorder="1" applyAlignment="1" applyProtection="1">
      <alignment vertical="top" wrapText="1"/>
      <protection locked="0"/>
    </xf>
    <xf numFmtId="3" fontId="10" fillId="0" borderId="6" xfId="1" applyNumberFormat="1" applyFont="1" applyBorder="1" applyAlignment="1" applyProtection="1">
      <alignment vertical="top" wrapText="1"/>
      <protection locked="0"/>
    </xf>
    <xf numFmtId="0" fontId="25" fillId="0" borderId="5" xfId="1" applyFont="1" applyFill="1" applyBorder="1" applyProtection="1">
      <protection locked="0"/>
    </xf>
    <xf numFmtId="0" fontId="26" fillId="0" borderId="5" xfId="1" applyFont="1" applyFill="1" applyBorder="1" applyAlignment="1">
      <alignment vertical="top"/>
    </xf>
    <xf numFmtId="0" fontId="25" fillId="0" borderId="0" xfId="1" applyFont="1" applyFill="1" applyBorder="1" applyProtection="1">
      <protection locked="0"/>
    </xf>
    <xf numFmtId="0" fontId="9" fillId="0" borderId="5" xfId="1" applyFont="1" applyFill="1" applyBorder="1" applyAlignment="1" applyProtection="1">
      <alignment horizontal="left" vertical="top" wrapText="1"/>
      <protection locked="0"/>
    </xf>
    <xf numFmtId="3" fontId="11" fillId="0" borderId="0" xfId="0" applyNumberFormat="1" applyFont="1"/>
    <xf numFmtId="0" fontId="12" fillId="0" borderId="5" xfId="1" applyFont="1" applyFill="1" applyBorder="1" applyAlignment="1" applyProtection="1">
      <alignment horizontal="left" vertical="top" wrapText="1"/>
      <protection locked="0"/>
    </xf>
    <xf numFmtId="0" fontId="9" fillId="0" borderId="5" xfId="1" applyFont="1" applyFill="1" applyBorder="1" applyAlignment="1" applyProtection="1">
      <alignment vertical="top"/>
      <protection locked="0"/>
    </xf>
    <xf numFmtId="0" fontId="9" fillId="0" borderId="5" xfId="1" applyFont="1" applyBorder="1" applyAlignment="1" applyProtection="1">
      <alignment vertical="top" wrapText="1"/>
      <protection locked="0"/>
    </xf>
    <xf numFmtId="0" fontId="11" fillId="0" borderId="0" xfId="0" applyFont="1"/>
    <xf numFmtId="0" fontId="9" fillId="0" borderId="0" xfId="1" applyFont="1" applyAlignment="1" applyProtection="1">
      <alignment vertical="top" wrapText="1"/>
      <protection locked="0"/>
    </xf>
    <xf numFmtId="0" fontId="9" fillId="0" borderId="5" xfId="1" applyFont="1" applyFill="1" applyBorder="1" applyAlignment="1" applyProtection="1">
      <alignment horizontal="left" vertical="center" indent="2"/>
      <protection locked="0"/>
    </xf>
    <xf numFmtId="0" fontId="9" fillId="0" borderId="5" xfId="1" applyFont="1" applyFill="1" applyBorder="1" applyAlignment="1" applyProtection="1">
      <alignment horizontal="left" vertical="top" indent="2"/>
      <protection locked="0"/>
    </xf>
    <xf numFmtId="0" fontId="9" fillId="0" borderId="5" xfId="1" applyNumberFormat="1" applyFont="1" applyFill="1" applyBorder="1" applyAlignment="1" applyProtection="1">
      <alignment horizontal="right" vertical="top"/>
      <protection locked="0"/>
    </xf>
    <xf numFmtId="0" fontId="11" fillId="0" borderId="0" xfId="0" applyFont="1" applyBorder="1"/>
    <xf numFmtId="0" fontId="9" fillId="0" borderId="0" xfId="1" applyNumberFormat="1" applyFont="1" applyFill="1" applyBorder="1" applyAlignment="1" applyProtection="1">
      <alignment horizontal="right" vertical="top"/>
      <protection locked="0"/>
    </xf>
    <xf numFmtId="3" fontId="11" fillId="0" borderId="0" xfId="0" applyNumberFormat="1" applyFont="1" applyFill="1" applyBorder="1"/>
    <xf numFmtId="0" fontId="9" fillId="0" borderId="5" xfId="1" applyFont="1" applyFill="1" applyBorder="1" applyAlignment="1">
      <alignment horizontal="left" vertical="top" wrapText="1" indent="1"/>
    </xf>
    <xf numFmtId="0" fontId="10" fillId="0" borderId="0" xfId="1" applyFont="1" applyFill="1" applyBorder="1" applyAlignment="1" applyProtection="1">
      <alignment horizontal="right" vertical="top" wrapText="1"/>
      <protection locked="0"/>
    </xf>
    <xf numFmtId="4" fontId="10" fillId="0" borderId="0" xfId="1" applyNumberFormat="1" applyFont="1" applyFill="1" applyBorder="1" applyAlignment="1" applyProtection="1">
      <alignment vertical="top"/>
      <protection locked="0"/>
    </xf>
    <xf numFmtId="0" fontId="9" fillId="0" borderId="0" xfId="1" applyFont="1" applyFill="1" applyBorder="1" applyAlignment="1" applyProtection="1">
      <alignment vertical="top" wrapText="1"/>
      <protection locked="0"/>
    </xf>
    <xf numFmtId="0" fontId="9" fillId="0" borderId="5" xfId="1" applyFont="1" applyFill="1" applyBorder="1" applyAlignment="1">
      <alignment horizontal="left" vertical="center" wrapText="1"/>
    </xf>
    <xf numFmtId="168" fontId="10" fillId="0" borderId="0" xfId="55" applyNumberFormat="1" applyFont="1" applyFill="1" applyBorder="1" applyAlignment="1" applyProtection="1">
      <alignment vertical="top" wrapText="1"/>
      <protection locked="0"/>
    </xf>
    <xf numFmtId="168" fontId="10" fillId="0" borderId="6" xfId="55" applyNumberFormat="1" applyFont="1" applyFill="1" applyBorder="1" applyAlignment="1" applyProtection="1">
      <alignment vertical="top" wrapText="1"/>
      <protection locked="0"/>
    </xf>
    <xf numFmtId="0" fontId="23" fillId="0" borderId="5" xfId="1" applyFont="1" applyFill="1" applyBorder="1" applyAlignment="1">
      <alignment vertical="center" wrapText="1"/>
    </xf>
    <xf numFmtId="0" fontId="10" fillId="3" borderId="10" xfId="1" applyFont="1" applyFill="1" applyBorder="1" applyAlignment="1">
      <alignment horizontal="center" vertical="center"/>
    </xf>
    <xf numFmtId="0" fontId="11" fillId="0" borderId="2" xfId="1" applyFont="1" applyFill="1" applyBorder="1" applyAlignment="1">
      <alignment horizontal="center" vertical="center"/>
    </xf>
    <xf numFmtId="0" fontId="11" fillId="0" borderId="3" xfId="1" applyFont="1" applyFill="1" applyBorder="1" applyAlignment="1">
      <alignment horizontal="center" vertical="center" wrapText="1"/>
    </xf>
    <xf numFmtId="0" fontId="11" fillId="0" borderId="3" xfId="1" applyNumberFormat="1" applyFont="1" applyFill="1" applyBorder="1" applyAlignment="1">
      <alignment horizontal="center" vertical="center" wrapText="1"/>
    </xf>
    <xf numFmtId="0" fontId="11" fillId="0" borderId="4" xfId="1" quotePrefix="1" applyNumberFormat="1" applyFont="1" applyFill="1" applyBorder="1" applyAlignment="1">
      <alignment horizontal="center" vertical="center" wrapText="1"/>
    </xf>
    <xf numFmtId="3" fontId="18" fillId="0" borderId="0" xfId="1" applyNumberFormat="1" applyFont="1" applyFill="1" applyBorder="1" applyAlignment="1" applyProtection="1">
      <alignment vertical="top" wrapText="1"/>
      <protection locked="0"/>
    </xf>
    <xf numFmtId="3" fontId="18" fillId="0" borderId="6" xfId="1" applyNumberFormat="1" applyFont="1" applyFill="1" applyBorder="1" applyAlignment="1" applyProtection="1">
      <alignment vertical="top" wrapText="1"/>
      <protection locked="0"/>
    </xf>
    <xf numFmtId="0" fontId="11" fillId="0" borderId="5" xfId="1" applyFont="1" applyFill="1" applyBorder="1" applyAlignment="1">
      <alignment horizontal="center" vertical="top"/>
    </xf>
    <xf numFmtId="0" fontId="14" fillId="0" borderId="0" xfId="1" applyFont="1" applyFill="1" applyBorder="1" applyAlignment="1">
      <alignment vertical="top" wrapText="1"/>
    </xf>
    <xf numFmtId="3" fontId="11" fillId="0" borderId="0" xfId="1" applyNumberFormat="1" applyFont="1" applyFill="1" applyBorder="1" applyAlignment="1" applyProtection="1">
      <alignment wrapText="1"/>
      <protection locked="0"/>
    </xf>
    <xf numFmtId="3" fontId="11" fillId="0" borderId="6" xfId="1" applyNumberFormat="1" applyFont="1" applyFill="1" applyBorder="1" applyAlignment="1" applyProtection="1">
      <alignment wrapText="1"/>
      <protection locked="0"/>
    </xf>
    <xf numFmtId="0" fontId="10" fillId="3" borderId="12" xfId="1" applyFont="1" applyFill="1" applyBorder="1" applyAlignment="1">
      <alignment horizontal="center" vertical="center" wrapText="1"/>
    </xf>
    <xf numFmtId="4" fontId="10" fillId="3" borderId="13" xfId="1" applyNumberFormat="1" applyFont="1" applyFill="1" applyBorder="1" applyAlignment="1">
      <alignment horizontal="center" vertical="center" wrapText="1"/>
    </xf>
    <xf numFmtId="0" fontId="18" fillId="0" borderId="2" xfId="1" applyFont="1" applyFill="1" applyBorder="1" applyAlignment="1" applyProtection="1">
      <alignment horizontal="left" vertical="top"/>
    </xf>
    <xf numFmtId="0" fontId="10" fillId="0" borderId="3" xfId="1" applyFont="1" applyFill="1" applyBorder="1" applyAlignment="1" applyProtection="1">
      <alignment horizontal="left" vertical="top" wrapText="1"/>
    </xf>
    <xf numFmtId="4" fontId="11" fillId="0" borderId="3" xfId="1" applyNumberFormat="1" applyFont="1" applyFill="1" applyBorder="1" applyAlignment="1" applyProtection="1">
      <alignment vertical="top" wrapText="1"/>
      <protection locked="0"/>
    </xf>
    <xf numFmtId="3" fontId="10" fillId="0" borderId="3" xfId="1" applyNumberFormat="1" applyFont="1" applyFill="1" applyBorder="1" applyAlignment="1" applyProtection="1">
      <alignment vertical="top" wrapText="1"/>
      <protection locked="0"/>
    </xf>
    <xf numFmtId="3" fontId="10" fillId="0" borderId="4" xfId="1" applyNumberFormat="1" applyFont="1" applyFill="1" applyBorder="1" applyAlignment="1" applyProtection="1">
      <alignment vertical="top" wrapText="1"/>
      <protection locked="0"/>
    </xf>
    <xf numFmtId="0" fontId="10" fillId="0" borderId="0" xfId="1" applyFont="1" applyFill="1" applyBorder="1" applyProtection="1">
      <protection locked="0"/>
    </xf>
    <xf numFmtId="0" fontId="11" fillId="0" borderId="5" xfId="1" applyFont="1" applyFill="1" applyBorder="1" applyAlignment="1" applyProtection="1">
      <alignment horizontal="center" vertical="top"/>
    </xf>
    <xf numFmtId="0" fontId="10" fillId="0" borderId="0" xfId="1" applyFont="1" applyFill="1" applyBorder="1" applyAlignment="1" applyProtection="1">
      <alignment horizontal="left" vertical="top" wrapText="1" indent="5"/>
    </xf>
    <xf numFmtId="4" fontId="11" fillId="0" borderId="0" xfId="1" applyNumberFormat="1" applyFont="1" applyFill="1" applyBorder="1" applyAlignment="1" applyProtection="1">
      <alignment vertical="top" wrapText="1"/>
      <protection locked="0"/>
    </xf>
    <xf numFmtId="0" fontId="10" fillId="0" borderId="5" xfId="1" applyFont="1" applyFill="1" applyBorder="1" applyAlignment="1" applyProtection="1">
      <alignment vertical="top"/>
    </xf>
    <xf numFmtId="0" fontId="10" fillId="0" borderId="0" xfId="1" applyFont="1" applyFill="1" applyBorder="1" applyAlignment="1" applyProtection="1">
      <alignment vertical="top" wrapText="1"/>
    </xf>
    <xf numFmtId="4" fontId="10" fillId="0" borderId="0" xfId="1" applyNumberFormat="1" applyFont="1" applyFill="1" applyBorder="1" applyAlignment="1" applyProtection="1">
      <alignment vertical="top" wrapText="1"/>
      <protection locked="0"/>
    </xf>
    <xf numFmtId="4" fontId="11" fillId="0" borderId="0" xfId="1" applyNumberFormat="1" applyFont="1" applyFill="1" applyBorder="1" applyAlignment="1" applyProtection="1">
      <alignment horizontal="left" vertical="top" wrapText="1"/>
    </xf>
    <xf numFmtId="4" fontId="11" fillId="0" borderId="0" xfId="1" applyNumberFormat="1" applyFont="1" applyFill="1" applyBorder="1" applyAlignment="1" applyProtection="1">
      <alignment horizontal="center" vertical="top" wrapText="1"/>
      <protection locked="0"/>
    </xf>
    <xf numFmtId="0" fontId="11" fillId="0" borderId="5" xfId="1" applyFont="1" applyFill="1" applyBorder="1" applyAlignment="1" applyProtection="1">
      <alignment horizontal="center" vertical="top"/>
      <protection hidden="1"/>
    </xf>
    <xf numFmtId="0" fontId="29" fillId="0" borderId="0" xfId="1" applyFont="1" applyFill="1" applyBorder="1" applyAlignment="1" applyProtection="1">
      <alignment vertical="top" wrapText="1"/>
    </xf>
    <xf numFmtId="0" fontId="10" fillId="0" borderId="5" xfId="1" applyFont="1" applyFill="1" applyBorder="1" applyAlignment="1" applyProtection="1">
      <alignment horizontal="left" vertical="top"/>
    </xf>
    <xf numFmtId="0" fontId="10" fillId="0" borderId="0" xfId="1" applyFont="1" applyFill="1" applyBorder="1" applyAlignment="1" applyProtection="1">
      <alignment horizontal="left" vertical="top" wrapText="1"/>
    </xf>
    <xf numFmtId="0" fontId="11" fillId="0" borderId="7" xfId="1" applyFont="1" applyFill="1" applyBorder="1" applyAlignment="1">
      <alignment vertical="top"/>
    </xf>
    <xf numFmtId="4" fontId="11" fillId="0" borderId="9" xfId="1" applyNumberFormat="1" applyFont="1" applyFill="1" applyBorder="1" applyAlignment="1">
      <alignment vertical="top" wrapText="1"/>
    </xf>
    <xf numFmtId="0" fontId="11" fillId="0" borderId="6" xfId="1" applyFont="1" applyFill="1" applyBorder="1" applyProtection="1">
      <protection locked="0"/>
    </xf>
    <xf numFmtId="0" fontId="10" fillId="0" borderId="6" xfId="1" applyFont="1" applyFill="1" applyBorder="1" applyProtection="1">
      <protection locked="0"/>
    </xf>
    <xf numFmtId="0" fontId="11" fillId="0" borderId="6" xfId="1" applyFont="1" applyFill="1" applyBorder="1" applyAlignment="1" applyProtection="1">
      <alignment horizontal="right" vertical="center"/>
      <protection locked="0"/>
    </xf>
    <xf numFmtId="0" fontId="11" fillId="0" borderId="6" xfId="1" applyFont="1" applyFill="1" applyBorder="1" applyAlignment="1" applyProtection="1">
      <alignment vertical="center" wrapText="1"/>
      <protection locked="0"/>
    </xf>
    <xf numFmtId="0" fontId="11" fillId="0" borderId="5" xfId="1" applyFont="1" applyFill="1" applyBorder="1"/>
    <xf numFmtId="0" fontId="11" fillId="0" borderId="6" xfId="1" applyFont="1" applyFill="1" applyBorder="1" applyAlignment="1" applyProtection="1">
      <alignment wrapText="1"/>
      <protection locked="0"/>
    </xf>
    <xf numFmtId="0" fontId="11" fillId="0" borderId="9" xfId="1" applyFont="1" applyFill="1" applyBorder="1" applyProtection="1">
      <protection locked="0"/>
    </xf>
    <xf numFmtId="0" fontId="30" fillId="0" borderId="0" xfId="174" applyFont="1" applyFill="1" applyBorder="1" applyAlignment="1" applyProtection="1">
      <alignment vertical="top"/>
      <protection locked="0"/>
    </xf>
    <xf numFmtId="0" fontId="10" fillId="3" borderId="12" xfId="174" applyFont="1" applyFill="1" applyBorder="1" applyAlignment="1">
      <alignment horizontal="center" vertical="center" wrapText="1"/>
    </xf>
    <xf numFmtId="0" fontId="10" fillId="3" borderId="13" xfId="174" applyFont="1" applyFill="1" applyBorder="1" applyAlignment="1">
      <alignment horizontal="center" vertical="center" wrapText="1"/>
    </xf>
    <xf numFmtId="0" fontId="10" fillId="3" borderId="10" xfId="174" applyFont="1" applyFill="1" applyBorder="1" applyAlignment="1">
      <alignment horizontal="center" vertical="center" wrapText="1"/>
    </xf>
    <xf numFmtId="0" fontId="15" fillId="0" borderId="0" xfId="174" applyFont="1" applyFill="1" applyBorder="1" applyAlignment="1" applyProtection="1">
      <alignment horizontal="center" vertical="top"/>
      <protection locked="0"/>
    </xf>
    <xf numFmtId="0" fontId="10" fillId="3" borderId="12" xfId="174" quotePrefix="1" applyFont="1" applyFill="1" applyBorder="1" applyAlignment="1">
      <alignment horizontal="center" vertical="center" wrapText="1"/>
    </xf>
    <xf numFmtId="0" fontId="10" fillId="3" borderId="13" xfId="174" quotePrefix="1" applyFont="1" applyFill="1" applyBorder="1" applyAlignment="1">
      <alignment horizontal="center" vertical="center" wrapText="1"/>
    </xf>
    <xf numFmtId="0" fontId="15" fillId="0" borderId="5" xfId="174" applyFont="1" applyFill="1" applyBorder="1" applyAlignment="1" applyProtection="1">
      <alignment vertical="top"/>
      <protection locked="0"/>
    </xf>
    <xf numFmtId="0" fontId="15" fillId="0" borderId="0" xfId="174" applyFont="1" applyFill="1" applyBorder="1" applyAlignment="1" applyProtection="1">
      <alignment vertical="top" wrapText="1"/>
      <protection locked="0"/>
    </xf>
    <xf numFmtId="3" fontId="15" fillId="0" borderId="16" xfId="174" applyNumberFormat="1" applyFont="1" applyFill="1" applyBorder="1" applyAlignment="1" applyProtection="1">
      <alignment vertical="top"/>
      <protection locked="0"/>
    </xf>
    <xf numFmtId="49" fontId="16" fillId="0" borderId="0" xfId="174" applyNumberFormat="1" applyFont="1" applyFill="1" applyBorder="1" applyAlignment="1" applyProtection="1">
      <alignment vertical="top"/>
      <protection locked="0"/>
    </xf>
    <xf numFmtId="0" fontId="15" fillId="0" borderId="0" xfId="174" applyFont="1" applyFill="1" applyBorder="1" applyAlignment="1" applyProtection="1">
      <alignment vertical="top"/>
      <protection locked="0"/>
    </xf>
    <xf numFmtId="0" fontId="11" fillId="0" borderId="5" xfId="174" applyFont="1" applyFill="1" applyBorder="1" applyAlignment="1" applyProtection="1">
      <alignment vertical="top"/>
      <protection locked="0"/>
    </xf>
    <xf numFmtId="0" fontId="11" fillId="0" borderId="0" xfId="174" applyFont="1" applyFill="1" applyBorder="1" applyAlignment="1" applyProtection="1">
      <alignment vertical="top" wrapText="1"/>
      <protection locked="0"/>
    </xf>
    <xf numFmtId="3" fontId="15" fillId="0" borderId="18" xfId="174" applyNumberFormat="1" applyFont="1" applyFill="1" applyBorder="1" applyAlignment="1" applyProtection="1">
      <alignment vertical="top"/>
      <protection locked="0"/>
    </xf>
    <xf numFmtId="0" fontId="0" fillId="0" borderId="5" xfId="174" applyFont="1" applyFill="1" applyBorder="1" applyAlignment="1" applyProtection="1">
      <alignment vertical="top"/>
      <protection locked="0"/>
    </xf>
    <xf numFmtId="3" fontId="15" fillId="0" borderId="17" xfId="174" applyNumberFormat="1" applyFont="1" applyFill="1" applyBorder="1" applyAlignment="1" applyProtection="1">
      <alignment vertical="top"/>
      <protection locked="0"/>
    </xf>
    <xf numFmtId="0" fontId="11" fillId="0" borderId="10" xfId="174" quotePrefix="1" applyFont="1" applyFill="1" applyBorder="1" applyAlignment="1" applyProtection="1">
      <alignment horizontal="center" vertical="top"/>
      <protection locked="0"/>
    </xf>
    <xf numFmtId="0" fontId="10" fillId="0" borderId="11" xfId="174" applyFont="1" applyFill="1" applyBorder="1" applyAlignment="1" applyProtection="1">
      <alignment horizontal="left" vertical="top" indent="3"/>
      <protection locked="0"/>
    </xf>
    <xf numFmtId="3" fontId="11" fillId="0" borderId="13" xfId="174" applyNumberFormat="1" applyFont="1" applyFill="1" applyBorder="1" applyAlignment="1" applyProtection="1">
      <alignment vertical="top"/>
      <protection locked="0"/>
    </xf>
    <xf numFmtId="3" fontId="11" fillId="0" borderId="16" xfId="174" applyNumberFormat="1" applyFont="1" applyFill="1" applyBorder="1" applyAlignment="1" applyProtection="1">
      <alignment vertical="top"/>
      <protection locked="0"/>
    </xf>
    <xf numFmtId="0" fontId="11" fillId="0" borderId="2" xfId="174" quotePrefix="1" applyFont="1" applyFill="1" applyBorder="1" applyAlignment="1" applyProtection="1">
      <alignment horizontal="center" vertical="top"/>
      <protection locked="0"/>
    </xf>
    <xf numFmtId="0" fontId="11" fillId="0" borderId="3" xfId="174" applyFont="1" applyFill="1" applyBorder="1" applyAlignment="1" applyProtection="1">
      <alignment vertical="top"/>
      <protection locked="0"/>
    </xf>
    <xf numFmtId="3" fontId="11" fillId="0" borderId="3" xfId="174" applyNumberFormat="1" applyFont="1" applyFill="1" applyBorder="1" applyAlignment="1" applyProtection="1">
      <alignment vertical="top"/>
      <protection locked="0"/>
    </xf>
    <xf numFmtId="3" fontId="11" fillId="0" borderId="4" xfId="174" applyNumberFormat="1" applyFont="1" applyFill="1" applyBorder="1" applyAlignment="1" applyProtection="1">
      <alignment vertical="top"/>
      <protection locked="0"/>
    </xf>
    <xf numFmtId="3" fontId="10" fillId="0" borderId="10" xfId="174" applyNumberFormat="1" applyFont="1" applyFill="1" applyBorder="1" applyAlignment="1" applyProtection="1">
      <alignment vertical="top"/>
      <protection locked="0"/>
    </xf>
    <xf numFmtId="3" fontId="10" fillId="0" borderId="11" xfId="174" applyNumberFormat="1" applyFont="1" applyFill="1" applyBorder="1" applyAlignment="1" applyProtection="1">
      <alignment vertical="top"/>
      <protection locked="0"/>
    </xf>
    <xf numFmtId="3" fontId="10" fillId="3" borderId="12" xfId="174" applyNumberFormat="1" applyFont="1" applyFill="1" applyBorder="1" applyAlignment="1">
      <alignment horizontal="center" vertical="center" wrapText="1"/>
    </xf>
    <xf numFmtId="3" fontId="10" fillId="3" borderId="13" xfId="174" applyNumberFormat="1" applyFont="1" applyFill="1" applyBorder="1" applyAlignment="1">
      <alignment horizontal="center" vertical="center" wrapText="1"/>
    </xf>
    <xf numFmtId="3" fontId="10" fillId="3" borderId="10" xfId="174" applyNumberFormat="1" applyFont="1" applyFill="1" applyBorder="1" applyAlignment="1">
      <alignment horizontal="center" vertical="center" wrapText="1"/>
    </xf>
    <xf numFmtId="3" fontId="10" fillId="3" borderId="12" xfId="174" quotePrefix="1" applyNumberFormat="1" applyFont="1" applyFill="1" applyBorder="1" applyAlignment="1">
      <alignment horizontal="center" vertical="center" wrapText="1"/>
    </xf>
    <xf numFmtId="3" fontId="10" fillId="3" borderId="13" xfId="174" quotePrefix="1" applyNumberFormat="1" applyFont="1" applyFill="1" applyBorder="1" applyAlignment="1">
      <alignment horizontal="center" vertical="center" wrapText="1"/>
    </xf>
    <xf numFmtId="0" fontId="10" fillId="0" borderId="5" xfId="174" applyFont="1" applyFill="1" applyBorder="1" applyAlignment="1" applyProtection="1">
      <alignment horizontal="left" vertical="top"/>
    </xf>
    <xf numFmtId="0" fontId="10" fillId="0" borderId="0" xfId="174" applyFont="1" applyFill="1" applyBorder="1" applyAlignment="1" applyProtection="1">
      <alignment horizontal="justify" vertical="top" wrapText="1"/>
    </xf>
    <xf numFmtId="3" fontId="10" fillId="0" borderId="16" xfId="174" applyNumberFormat="1" applyFont="1" applyFill="1" applyBorder="1" applyAlignment="1" applyProtection="1">
      <alignment vertical="top"/>
      <protection locked="0"/>
    </xf>
    <xf numFmtId="0" fontId="11" fillId="0" borderId="5" xfId="174" applyFont="1" applyFill="1" applyBorder="1" applyAlignment="1" applyProtection="1">
      <alignment horizontal="center" vertical="top"/>
    </xf>
    <xf numFmtId="0" fontId="11" fillId="0" borderId="0" xfId="174" applyFont="1" applyFill="1" applyBorder="1" applyAlignment="1" applyProtection="1">
      <alignment horizontal="left" vertical="top" wrapText="1"/>
    </xf>
    <xf numFmtId="3" fontId="11" fillId="0" borderId="18" xfId="174" applyNumberFormat="1" applyFont="1" applyFill="1" applyBorder="1" applyAlignment="1" applyProtection="1">
      <alignment vertical="top"/>
      <protection locked="0"/>
    </xf>
    <xf numFmtId="3" fontId="10" fillId="0" borderId="18" xfId="174" applyNumberFormat="1" applyFont="1" applyFill="1" applyBorder="1" applyAlignment="1" applyProtection="1">
      <alignment vertical="top"/>
      <protection locked="0"/>
    </xf>
    <xf numFmtId="0" fontId="10" fillId="0" borderId="5" xfId="174" applyFont="1" applyFill="1" applyBorder="1" applyAlignment="1" applyProtection="1">
      <alignment vertical="top"/>
    </xf>
    <xf numFmtId="0" fontId="10" fillId="0" borderId="0" xfId="174" applyFont="1" applyFill="1" applyBorder="1" applyAlignment="1" applyProtection="1">
      <alignment vertical="top"/>
    </xf>
    <xf numFmtId="0" fontId="10" fillId="0" borderId="5" xfId="1" applyFont="1" applyFill="1" applyBorder="1" applyAlignment="1" applyProtection="1">
      <alignment horizontal="center" vertical="top"/>
    </xf>
    <xf numFmtId="0" fontId="11" fillId="0" borderId="10" xfId="174" quotePrefix="1" applyFont="1" applyFill="1" applyBorder="1" applyAlignment="1" applyProtection="1">
      <alignment horizontal="center" vertical="top"/>
    </xf>
    <xf numFmtId="0" fontId="10" fillId="0" borderId="11" xfId="174" applyFont="1" applyFill="1" applyBorder="1" applyAlignment="1" applyProtection="1">
      <alignment horizontal="center" vertical="top" wrapText="1"/>
    </xf>
    <xf numFmtId="0" fontId="11" fillId="0" borderId="3" xfId="174" quotePrefix="1" applyFont="1" applyFill="1" applyBorder="1" applyAlignment="1" applyProtection="1">
      <alignment horizontal="center" vertical="top"/>
      <protection locked="0"/>
    </xf>
    <xf numFmtId="4" fontId="11" fillId="0" borderId="3" xfId="174" applyNumberFormat="1" applyFont="1" applyFill="1" applyBorder="1" applyAlignment="1" applyProtection="1">
      <alignment vertical="top"/>
      <protection locked="0"/>
    </xf>
    <xf numFmtId="4" fontId="10" fillId="0" borderId="10" xfId="174" applyNumberFormat="1" applyFont="1" applyFill="1" applyBorder="1" applyAlignment="1" applyProtection="1">
      <alignment vertical="top"/>
      <protection locked="0"/>
    </xf>
    <xf numFmtId="4" fontId="10" fillId="0" borderId="12" xfId="174" applyNumberFormat="1" applyFont="1" applyFill="1" applyBorder="1" applyAlignment="1" applyProtection="1">
      <alignment vertical="top"/>
      <protection locked="0"/>
    </xf>
    <xf numFmtId="4" fontId="11" fillId="0" borderId="17" xfId="174" applyNumberFormat="1" applyFont="1" applyFill="1" applyBorder="1" applyAlignment="1" applyProtection="1">
      <alignment vertical="top"/>
      <protection locked="0"/>
    </xf>
    <xf numFmtId="0" fontId="0" fillId="0" borderId="0" xfId="174" applyFont="1" applyFill="1" applyBorder="1" applyAlignment="1" applyProtection="1">
      <alignment vertical="top" wrapText="1"/>
      <protection locked="0"/>
    </xf>
    <xf numFmtId="0" fontId="0" fillId="0" borderId="0" xfId="174" applyFont="1" applyFill="1" applyBorder="1" applyAlignment="1" applyProtection="1">
      <alignment vertical="top"/>
      <protection locked="0"/>
    </xf>
    <xf numFmtId="3" fontId="71" fillId="5" borderId="18" xfId="5" applyNumberFormat="1" applyFont="1" applyFill="1" applyBorder="1" applyAlignment="1">
      <alignment vertical="center"/>
    </xf>
    <xf numFmtId="3" fontId="74" fillId="5" borderId="18" xfId="5" applyNumberFormat="1" applyFont="1" applyFill="1" applyBorder="1" applyAlignment="1" applyProtection="1">
      <alignment vertical="center"/>
      <protection locked="0"/>
    </xf>
    <xf numFmtId="3" fontId="74" fillId="5" borderId="18" xfId="5" applyNumberFormat="1" applyFont="1" applyFill="1" applyBorder="1" applyAlignment="1">
      <alignment vertical="center"/>
    </xf>
    <xf numFmtId="3" fontId="71" fillId="5" borderId="13" xfId="5" applyNumberFormat="1" applyFont="1" applyFill="1" applyBorder="1" applyAlignment="1">
      <alignment vertical="center"/>
    </xf>
    <xf numFmtId="0" fontId="11" fillId="0" borderId="5" xfId="0" applyFont="1" applyBorder="1" applyProtection="1"/>
    <xf numFmtId="3" fontId="11" fillId="0" borderId="16" xfId="0" applyNumberFormat="1" applyFont="1" applyFill="1" applyBorder="1" applyProtection="1">
      <protection locked="0"/>
    </xf>
    <xf numFmtId="3" fontId="11" fillId="0" borderId="18" xfId="0" applyNumberFormat="1" applyFont="1" applyFill="1" applyBorder="1" applyProtection="1">
      <protection locked="0"/>
    </xf>
    <xf numFmtId="0" fontId="10" fillId="0" borderId="13" xfId="0" applyFont="1" applyFill="1" applyBorder="1" applyAlignment="1" applyProtection="1">
      <alignment horizontal="left"/>
      <protection locked="0"/>
    </xf>
    <xf numFmtId="3" fontId="10" fillId="0" borderId="13" xfId="0" applyNumberFormat="1" applyFont="1" applyFill="1" applyBorder="1" applyProtection="1">
      <protection locked="0"/>
    </xf>
    <xf numFmtId="3" fontId="36" fillId="5" borderId="13" xfId="179" applyNumberFormat="1" applyFont="1" applyFill="1" applyBorder="1" applyAlignment="1">
      <alignment vertical="center"/>
    </xf>
    <xf numFmtId="3" fontId="35" fillId="5" borderId="18" xfId="179" applyNumberFormat="1" applyFont="1" applyFill="1" applyBorder="1" applyAlignment="1">
      <alignment vertical="center"/>
    </xf>
    <xf numFmtId="0" fontId="35" fillId="0" borderId="0" xfId="469" applyFont="1"/>
    <xf numFmtId="0" fontId="35" fillId="5" borderId="0" xfId="469" applyFont="1" applyFill="1"/>
    <xf numFmtId="3" fontId="35" fillId="0" borderId="0" xfId="1" applyNumberFormat="1" applyFont="1"/>
    <xf numFmtId="0" fontId="24" fillId="0" borderId="0" xfId="1" applyFont="1" applyAlignment="1">
      <alignment vertical="center"/>
    </xf>
    <xf numFmtId="171" fontId="24" fillId="0" borderId="0" xfId="1" applyNumberFormat="1" applyFont="1" applyAlignment="1">
      <alignment vertical="center"/>
    </xf>
    <xf numFmtId="43" fontId="24" fillId="0" borderId="0" xfId="305" applyFont="1" applyAlignment="1">
      <alignment vertical="center"/>
    </xf>
    <xf numFmtId="3" fontId="24" fillId="0" borderId="0" xfId="1" applyNumberFormat="1" applyFont="1" applyAlignment="1">
      <alignment vertical="center"/>
    </xf>
    <xf numFmtId="0" fontId="9" fillId="0" borderId="0" xfId="1" applyFont="1" applyAlignment="1">
      <alignment vertical="center"/>
    </xf>
    <xf numFmtId="4" fontId="9" fillId="0" borderId="0" xfId="1" applyNumberFormat="1" applyFont="1" applyAlignment="1">
      <alignment vertical="center"/>
    </xf>
    <xf numFmtId="4" fontId="10" fillId="0" borderId="0" xfId="1" applyNumberFormat="1" applyFont="1" applyFill="1" applyBorder="1" applyAlignment="1" applyProtection="1">
      <alignment vertical="center"/>
      <protection locked="0"/>
    </xf>
    <xf numFmtId="171" fontId="11" fillId="0" borderId="0" xfId="1" applyNumberFormat="1" applyFont="1" applyAlignment="1">
      <alignment vertical="center"/>
    </xf>
    <xf numFmtId="0" fontId="11" fillId="0" borderId="0" xfId="1" applyFont="1" applyAlignment="1">
      <alignment vertical="center"/>
    </xf>
    <xf numFmtId="0" fontId="10" fillId="3" borderId="13" xfId="816" applyNumberFormat="1" applyFont="1" applyFill="1" applyBorder="1" applyAlignment="1">
      <alignment horizontal="center" vertical="center" wrapText="1"/>
    </xf>
    <xf numFmtId="4" fontId="10" fillId="3" borderId="13" xfId="816" applyNumberFormat="1" applyFont="1" applyFill="1" applyBorder="1" applyAlignment="1">
      <alignment horizontal="center" vertical="center" wrapText="1"/>
    </xf>
    <xf numFmtId="0" fontId="35" fillId="0" borderId="0" xfId="817" applyFont="1" applyAlignment="1">
      <alignment vertical="center"/>
    </xf>
    <xf numFmtId="0" fontId="35" fillId="0" borderId="0" xfId="817" applyFont="1" applyAlignment="1">
      <alignment horizontal="left" vertical="center"/>
    </xf>
    <xf numFmtId="41" fontId="35" fillId="0" borderId="0" xfId="817" applyNumberFormat="1" applyFont="1" applyAlignment="1">
      <alignment vertical="center"/>
    </xf>
    <xf numFmtId="0" fontId="15" fillId="5" borderId="0" xfId="817" applyFont="1" applyFill="1" applyAlignment="1">
      <alignment vertical="center"/>
    </xf>
    <xf numFmtId="3" fontId="35" fillId="0" borderId="0" xfId="817" applyNumberFormat="1" applyFont="1" applyAlignment="1">
      <alignment vertical="center"/>
    </xf>
    <xf numFmtId="0" fontId="36" fillId="0" borderId="0" xfId="817" applyFont="1" applyAlignment="1">
      <alignment vertical="center"/>
    </xf>
    <xf numFmtId="0" fontId="36" fillId="5" borderId="12" xfId="817" applyFont="1" applyFill="1" applyBorder="1" applyAlignment="1">
      <alignment vertical="center"/>
    </xf>
    <xf numFmtId="0" fontId="36" fillId="5" borderId="10" xfId="817" applyFont="1" applyFill="1" applyBorder="1" applyAlignment="1">
      <alignment horizontal="left" vertical="center"/>
    </xf>
    <xf numFmtId="3" fontId="35" fillId="5" borderId="18" xfId="817" applyNumberFormat="1" applyFont="1" applyFill="1" applyBorder="1" applyAlignment="1">
      <alignment vertical="center"/>
    </xf>
    <xf numFmtId="0" fontId="35" fillId="5" borderId="6" xfId="817" applyFont="1" applyFill="1" applyBorder="1" applyAlignment="1">
      <alignment horizontal="justify" vertical="center"/>
    </xf>
    <xf numFmtId="0" fontId="72" fillId="5" borderId="5" xfId="817" applyFont="1" applyFill="1" applyBorder="1" applyAlignment="1">
      <alignment horizontal="left" vertical="center"/>
    </xf>
    <xf numFmtId="3" fontId="36" fillId="5" borderId="18" xfId="179" applyNumberFormat="1" applyFont="1" applyFill="1" applyBorder="1" applyAlignment="1">
      <alignment vertical="center"/>
    </xf>
    <xf numFmtId="0" fontId="12" fillId="3" borderId="13" xfId="816" applyNumberFormat="1" applyFont="1" applyFill="1" applyBorder="1" applyAlignment="1">
      <alignment horizontal="center" vertical="center" wrapText="1"/>
    </xf>
    <xf numFmtId="4" fontId="12" fillId="3" borderId="13" xfId="816" applyNumberFormat="1" applyFont="1" applyFill="1" applyBorder="1" applyAlignment="1">
      <alignment horizontal="center" vertical="center" wrapText="1"/>
    </xf>
    <xf numFmtId="0" fontId="0" fillId="0" borderId="0" xfId="0" applyFont="1" applyProtection="1">
      <protection locked="0"/>
    </xf>
    <xf numFmtId="0" fontId="11" fillId="0" borderId="0" xfId="0" applyFont="1" applyProtection="1">
      <protection locked="0"/>
    </xf>
    <xf numFmtId="3" fontId="10" fillId="0" borderId="13" xfId="0" applyNumberFormat="1" applyFont="1" applyFill="1" applyBorder="1" applyAlignment="1" applyProtection="1">
      <alignment horizontal="right"/>
    </xf>
    <xf numFmtId="0" fontId="11" fillId="0" borderId="13" xfId="0" applyFont="1" applyFill="1" applyBorder="1" applyAlignment="1" applyProtection="1">
      <alignment horizontal="center"/>
      <protection locked="0"/>
    </xf>
    <xf numFmtId="3" fontId="10" fillId="0" borderId="11" xfId="0" applyNumberFormat="1" applyFont="1" applyFill="1" applyBorder="1" applyAlignment="1" applyProtection="1">
      <alignment horizontal="right"/>
      <protection locked="0"/>
    </xf>
    <xf numFmtId="0" fontId="10" fillId="0" borderId="11" xfId="0" applyFont="1" applyFill="1" applyBorder="1" applyAlignment="1" applyProtection="1">
      <alignment horizontal="left"/>
      <protection locked="0"/>
    </xf>
    <xf numFmtId="3" fontId="10" fillId="0" borderId="13" xfId="0" applyNumberFormat="1" applyFont="1" applyFill="1" applyBorder="1" applyAlignment="1" applyProtection="1">
      <alignment horizontal="right"/>
      <protection locked="0"/>
    </xf>
    <xf numFmtId="0" fontId="11" fillId="0" borderId="13" xfId="0" applyFont="1" applyFill="1" applyBorder="1" applyAlignment="1" applyProtection="1">
      <alignment horizontal="left"/>
      <protection locked="0"/>
    </xf>
    <xf numFmtId="4" fontId="10" fillId="0" borderId="11" xfId="0" applyNumberFormat="1" applyFont="1" applyFill="1" applyBorder="1" applyAlignment="1" applyProtection="1">
      <alignment horizontal="right"/>
      <protection locked="0"/>
    </xf>
    <xf numFmtId="3" fontId="0" fillId="0" borderId="13" xfId="0" applyNumberFormat="1" applyFont="1" applyBorder="1" applyAlignment="1" applyProtection="1">
      <alignment horizontal="right"/>
    </xf>
    <xf numFmtId="3" fontId="0" fillId="0" borderId="13" xfId="0" applyNumberFormat="1" applyFont="1" applyBorder="1" applyAlignment="1" applyProtection="1">
      <alignment horizontal="right"/>
      <protection locked="0"/>
    </xf>
    <xf numFmtId="0" fontId="0" fillId="0" borderId="13" xfId="0" applyFont="1" applyBorder="1" applyAlignment="1" applyProtection="1">
      <alignment horizontal="left"/>
      <protection locked="0"/>
    </xf>
    <xf numFmtId="4" fontId="0" fillId="0" borderId="0" xfId="0" applyNumberFormat="1" applyFont="1" applyProtection="1">
      <protection locked="0"/>
    </xf>
    <xf numFmtId="166" fontId="10" fillId="3" borderId="13" xfId="181" applyNumberFormat="1" applyFont="1" applyFill="1" applyBorder="1" applyAlignment="1" applyProtection="1">
      <alignment horizontal="center" vertical="center" wrapText="1"/>
    </xf>
    <xf numFmtId="166" fontId="10" fillId="3" borderId="10" xfId="181" applyNumberFormat="1" applyFont="1" applyFill="1" applyBorder="1" applyAlignment="1" applyProtection="1">
      <alignment horizontal="center" vertical="center" wrapText="1"/>
    </xf>
    <xf numFmtId="0" fontId="15" fillId="0" borderId="0" xfId="818" applyFont="1" applyProtection="1">
      <protection locked="0"/>
    </xf>
    <xf numFmtId="3" fontId="10" fillId="0" borderId="13" xfId="818" applyNumberFormat="1" applyFont="1" applyFill="1" applyBorder="1" applyAlignment="1" applyProtection="1">
      <alignment horizontal="right"/>
      <protection locked="0"/>
    </xf>
    <xf numFmtId="0" fontId="10" fillId="0" borderId="13" xfId="818" applyFont="1" applyFill="1" applyBorder="1" applyAlignment="1" applyProtection="1">
      <alignment horizontal="left"/>
      <protection locked="0"/>
    </xf>
    <xf numFmtId="3" fontId="10" fillId="0" borderId="11" xfId="818" applyNumberFormat="1" applyFont="1" applyFill="1" applyBorder="1" applyAlignment="1" applyProtection="1">
      <alignment horizontal="right"/>
      <protection locked="0"/>
    </xf>
    <xf numFmtId="0" fontId="10" fillId="0" borderId="11" xfId="818" applyFont="1" applyFill="1" applyBorder="1" applyAlignment="1" applyProtection="1">
      <alignment horizontal="left"/>
      <protection locked="0"/>
    </xf>
    <xf numFmtId="4" fontId="10" fillId="0" borderId="11" xfId="818" applyNumberFormat="1" applyFont="1" applyFill="1" applyBorder="1" applyAlignment="1" applyProtection="1">
      <alignment horizontal="right"/>
      <protection locked="0"/>
    </xf>
    <xf numFmtId="3" fontId="11" fillId="0" borderId="13" xfId="818" applyNumberFormat="1" applyFont="1" applyFill="1" applyBorder="1" applyAlignment="1" applyProtection="1">
      <alignment horizontal="right"/>
      <protection locked="0"/>
    </xf>
    <xf numFmtId="0" fontId="15" fillId="0" borderId="13" xfId="817" applyFont="1" applyBorder="1" applyAlignment="1" applyProtection="1">
      <alignment horizontal="left"/>
      <protection locked="0"/>
    </xf>
    <xf numFmtId="3" fontId="11" fillId="0" borderId="13" xfId="181" applyNumberFormat="1" applyFont="1" applyFill="1" applyBorder="1" applyAlignment="1" applyProtection="1">
      <alignment horizontal="right" vertical="center"/>
      <protection locked="0"/>
    </xf>
    <xf numFmtId="0" fontId="10" fillId="0" borderId="11" xfId="818" applyFont="1" applyFill="1" applyBorder="1" applyAlignment="1" applyProtection="1">
      <alignment horizontal="center" vertical="center" wrapText="1"/>
      <protection locked="0"/>
    </xf>
    <xf numFmtId="0" fontId="15" fillId="0" borderId="0" xfId="817" applyFont="1" applyProtection="1">
      <protection locked="0"/>
    </xf>
    <xf numFmtId="4" fontId="15" fillId="0" borderId="0" xfId="817" applyNumberFormat="1" applyFont="1" applyProtection="1">
      <protection locked="0"/>
    </xf>
    <xf numFmtId="3" fontId="15" fillId="0" borderId="0" xfId="817" applyNumberFormat="1" applyFont="1" applyProtection="1">
      <protection locked="0"/>
    </xf>
    <xf numFmtId="3" fontId="10" fillId="0" borderId="13" xfId="817" applyNumberFormat="1" applyFont="1" applyFill="1" applyBorder="1" applyProtection="1">
      <protection locked="0"/>
    </xf>
    <xf numFmtId="4" fontId="11" fillId="0" borderId="17" xfId="817" applyNumberFormat="1" applyFont="1" applyFill="1" applyBorder="1" applyProtection="1">
      <protection locked="0"/>
    </xf>
    <xf numFmtId="0" fontId="11" fillId="0" borderId="8" xfId="817" applyFont="1" applyFill="1" applyBorder="1" applyAlignment="1" applyProtection="1">
      <alignment horizontal="left"/>
    </xf>
    <xf numFmtId="0" fontId="11" fillId="0" borderId="8" xfId="817" applyFont="1" applyFill="1" applyBorder="1" applyAlignment="1" applyProtection="1">
      <alignment horizontal="center"/>
    </xf>
    <xf numFmtId="0" fontId="15" fillId="0" borderId="7" xfId="817" applyFont="1" applyBorder="1" applyProtection="1">
      <protection locked="0"/>
    </xf>
    <xf numFmtId="3" fontId="11" fillId="0" borderId="18" xfId="179" applyNumberFormat="1" applyFont="1" applyFill="1" applyBorder="1" applyProtection="1">
      <protection locked="0"/>
    </xf>
    <xf numFmtId="0" fontId="11" fillId="0" borderId="0" xfId="817" applyFont="1" applyFill="1" applyBorder="1" applyAlignment="1" applyProtection="1">
      <alignment horizontal="left"/>
    </xf>
    <xf numFmtId="0" fontId="16" fillId="0" borderId="5" xfId="817" applyFont="1" applyBorder="1" applyProtection="1">
      <protection locked="0"/>
    </xf>
    <xf numFmtId="0" fontId="11" fillId="0" borderId="0" xfId="817" applyFont="1" applyFill="1" applyBorder="1" applyAlignment="1" applyProtection="1">
      <alignment horizontal="center"/>
    </xf>
    <xf numFmtId="3" fontId="10" fillId="0" borderId="18" xfId="179" applyNumberFormat="1" applyFont="1" applyFill="1" applyBorder="1" applyProtection="1">
      <protection locked="0"/>
    </xf>
    <xf numFmtId="0" fontId="10" fillId="0" borderId="0" xfId="817" applyFont="1" applyFill="1" applyBorder="1" applyAlignment="1" applyProtection="1">
      <alignment horizontal="left"/>
    </xf>
    <xf numFmtId="0" fontId="11" fillId="0" borderId="0" xfId="1" applyFont="1" applyFill="1" applyBorder="1" applyAlignment="1" applyProtection="1">
      <alignment horizontal="left" vertical="top"/>
      <protection hidden="1"/>
    </xf>
    <xf numFmtId="3" fontId="30" fillId="0" borderId="18" xfId="179" applyNumberFormat="1" applyFont="1" applyFill="1" applyBorder="1" applyProtection="1">
      <protection locked="0"/>
    </xf>
    <xf numFmtId="3" fontId="10" fillId="0" borderId="18" xfId="817" applyNumberFormat="1" applyFont="1" applyFill="1" applyBorder="1" applyAlignment="1" applyProtection="1">
      <alignment horizontal="right"/>
      <protection locked="0"/>
    </xf>
    <xf numFmtId="0" fontId="15" fillId="0" borderId="0" xfId="817" applyFont="1" applyBorder="1" applyProtection="1">
      <protection locked="0"/>
    </xf>
    <xf numFmtId="0" fontId="10" fillId="0" borderId="0" xfId="1" applyFont="1" applyFill="1" applyBorder="1" applyAlignment="1" applyProtection="1">
      <alignment horizontal="center" vertical="top"/>
      <protection hidden="1"/>
    </xf>
    <xf numFmtId="0" fontId="11" fillId="0" borderId="5" xfId="816" applyFont="1" applyFill="1" applyBorder="1" applyAlignment="1" applyProtection="1"/>
    <xf numFmtId="0" fontId="18" fillId="3" borderId="13" xfId="816" applyNumberFormat="1" applyFont="1" applyFill="1" applyBorder="1" applyAlignment="1">
      <alignment horizontal="center" vertical="center" wrapText="1"/>
    </xf>
    <xf numFmtId="4" fontId="18" fillId="3" borderId="13" xfId="816" applyNumberFormat="1" applyFont="1" applyFill="1" applyBorder="1" applyAlignment="1">
      <alignment horizontal="center" vertical="center" wrapText="1"/>
    </xf>
    <xf numFmtId="0" fontId="15" fillId="0" borderId="0" xfId="819" applyFont="1"/>
    <xf numFmtId="0" fontId="10" fillId="3" borderId="13" xfId="819" applyFont="1" applyFill="1" applyBorder="1" applyAlignment="1">
      <alignment horizontal="center" vertical="center" wrapText="1"/>
    </xf>
    <xf numFmtId="0" fontId="15" fillId="0" borderId="0" xfId="819" applyFont="1" applyAlignment="1">
      <alignment horizontal="left" vertical="center" wrapText="1"/>
    </xf>
    <xf numFmtId="3" fontId="10" fillId="0" borderId="33" xfId="819" applyNumberFormat="1" applyFont="1" applyFill="1" applyBorder="1" applyAlignment="1" applyProtection="1">
      <alignment horizontal="right" vertical="center" wrapText="1"/>
      <protection locked="0"/>
    </xf>
    <xf numFmtId="0" fontId="10" fillId="0" borderId="34" xfId="819" applyFont="1" applyFill="1" applyBorder="1" applyAlignment="1">
      <alignment horizontal="left" vertical="center" wrapText="1"/>
    </xf>
    <xf numFmtId="0" fontId="10" fillId="0" borderId="35" xfId="819" applyFont="1" applyFill="1" applyBorder="1" applyAlignment="1" applyProtection="1">
      <alignment horizontal="left" vertical="center"/>
      <protection hidden="1"/>
    </xf>
    <xf numFmtId="3" fontId="11" fillId="0" borderId="16" xfId="819" applyNumberFormat="1" applyFont="1" applyFill="1" applyBorder="1" applyAlignment="1" applyProtection="1">
      <alignment horizontal="right" vertical="center" wrapText="1"/>
      <protection locked="0"/>
    </xf>
    <xf numFmtId="0" fontId="10" fillId="0" borderId="4" xfId="819" applyFont="1" applyFill="1" applyBorder="1" applyAlignment="1">
      <alignment horizontal="left" vertical="center" wrapText="1"/>
    </xf>
    <xf numFmtId="0" fontId="10" fillId="0" borderId="2" xfId="819" applyFont="1" applyFill="1" applyBorder="1" applyAlignment="1" applyProtection="1">
      <alignment vertical="center"/>
      <protection hidden="1"/>
    </xf>
    <xf numFmtId="3" fontId="11" fillId="0" borderId="13" xfId="819" applyNumberFormat="1" applyFont="1" applyFill="1" applyBorder="1" applyAlignment="1" applyProtection="1">
      <alignment horizontal="right" vertical="center" wrapText="1"/>
      <protection locked="0"/>
    </xf>
    <xf numFmtId="0" fontId="10" fillId="0" borderId="12" xfId="819" applyFont="1" applyFill="1" applyBorder="1" applyAlignment="1">
      <alignment horizontal="left" vertical="center" wrapText="1"/>
    </xf>
    <xf numFmtId="0" fontId="10" fillId="0" borderId="10" xfId="819" applyFont="1" applyFill="1" applyBorder="1" applyAlignment="1" applyProtection="1">
      <alignment horizontal="left" vertical="center"/>
      <protection hidden="1"/>
    </xf>
    <xf numFmtId="0" fontId="10" fillId="0" borderId="10" xfId="819" applyFont="1" applyFill="1" applyBorder="1" applyAlignment="1" applyProtection="1">
      <alignment vertical="center"/>
      <protection hidden="1"/>
    </xf>
    <xf numFmtId="3" fontId="10" fillId="0" borderId="13" xfId="819" applyNumberFormat="1" applyFont="1" applyFill="1" applyBorder="1" applyAlignment="1" applyProtection="1">
      <alignment horizontal="right" vertical="center" wrapText="1"/>
      <protection locked="0"/>
    </xf>
    <xf numFmtId="3" fontId="10" fillId="3" borderId="13" xfId="819" applyNumberFormat="1" applyFont="1" applyFill="1" applyBorder="1" applyAlignment="1">
      <alignment horizontal="center" vertical="center" wrapText="1"/>
    </xf>
    <xf numFmtId="3" fontId="10" fillId="0" borderId="8" xfId="819" applyNumberFormat="1" applyFont="1" applyFill="1" applyBorder="1" applyAlignment="1" applyProtection="1">
      <alignment horizontal="right" vertical="center" wrapText="1"/>
      <protection locked="0"/>
    </xf>
    <xf numFmtId="0" fontId="10" fillId="0" borderId="8" xfId="819" applyFont="1" applyFill="1" applyBorder="1" applyAlignment="1">
      <alignment horizontal="left" vertical="center" wrapText="1"/>
    </xf>
    <xf numFmtId="0" fontId="10" fillId="0" borderId="8" xfId="819" applyFont="1" applyFill="1" applyBorder="1" applyAlignment="1" applyProtection="1">
      <alignment vertical="center"/>
      <protection hidden="1"/>
    </xf>
    <xf numFmtId="0" fontId="11" fillId="0" borderId="4" xfId="819" applyFont="1" applyFill="1" applyBorder="1" applyAlignment="1">
      <alignment horizontal="left" vertical="center" wrapText="1"/>
    </xf>
    <xf numFmtId="3" fontId="11" fillId="0" borderId="17" xfId="819" applyNumberFormat="1" applyFont="1" applyFill="1" applyBorder="1" applyAlignment="1" applyProtection="1">
      <alignment horizontal="right" vertical="center" wrapText="1"/>
      <protection locked="0"/>
    </xf>
    <xf numFmtId="0" fontId="10" fillId="0" borderId="9" xfId="819" applyFont="1" applyFill="1" applyBorder="1" applyAlignment="1">
      <alignment horizontal="left" vertical="center" wrapText="1"/>
    </xf>
    <xf numFmtId="0" fontId="10" fillId="0" borderId="7" xfId="819" applyFont="1" applyFill="1" applyBorder="1" applyAlignment="1" applyProtection="1">
      <alignment vertical="center"/>
      <protection hidden="1"/>
    </xf>
    <xf numFmtId="0" fontId="10" fillId="0" borderId="34" xfId="819" applyFont="1" applyFill="1" applyBorder="1" applyAlignment="1" applyProtection="1">
      <alignment horizontal="left" vertical="center" wrapText="1"/>
    </xf>
    <xf numFmtId="0" fontId="11" fillId="0" borderId="16" xfId="819" applyFont="1" applyFill="1" applyBorder="1" applyAlignment="1">
      <alignment horizontal="center" vertical="center" wrapText="1"/>
    </xf>
    <xf numFmtId="0" fontId="11" fillId="0" borderId="4" xfId="819" applyFont="1" applyFill="1" applyBorder="1" applyAlignment="1">
      <alignment horizontal="center" vertical="center"/>
    </xf>
    <xf numFmtId="0" fontId="11" fillId="0" borderId="2" xfId="819" applyFont="1" applyFill="1" applyBorder="1" applyAlignment="1">
      <alignment horizontal="center" vertical="center"/>
    </xf>
    <xf numFmtId="0" fontId="72" fillId="0" borderId="5" xfId="817" applyFont="1" applyBorder="1" applyAlignment="1">
      <alignment horizontal="center" vertical="center" wrapText="1"/>
    </xf>
    <xf numFmtId="0" fontId="73" fillId="0" borderId="0" xfId="817" applyFont="1" applyBorder="1" applyAlignment="1">
      <alignment vertical="center" wrapText="1"/>
    </xf>
    <xf numFmtId="0" fontId="36" fillId="0" borderId="10" xfId="817" applyFont="1" applyBorder="1" applyAlignment="1">
      <alignment horizontal="justify" vertical="center" wrapText="1"/>
    </xf>
    <xf numFmtId="0" fontId="36" fillId="0" borderId="12" xfId="817" applyFont="1" applyBorder="1" applyAlignment="1">
      <alignment horizontal="justify" vertical="center" wrapText="1"/>
    </xf>
    <xf numFmtId="0" fontId="10" fillId="3" borderId="3" xfId="1" applyFont="1" applyFill="1" applyBorder="1" applyAlignment="1">
      <alignment horizontal="center" vertical="center" wrapText="1"/>
    </xf>
    <xf numFmtId="0" fontId="10" fillId="3" borderId="13" xfId="469" applyFont="1" applyFill="1" applyBorder="1" applyAlignment="1">
      <alignment horizontal="center" vertical="center" wrapText="1"/>
    </xf>
    <xf numFmtId="0" fontId="11" fillId="19" borderId="16" xfId="176" applyNumberFormat="1" applyFont="1" applyFill="1" applyBorder="1" applyAlignment="1" applyProtection="1">
      <alignment horizontal="left" vertical="center" wrapText="1"/>
      <protection locked="0"/>
    </xf>
    <xf numFmtId="3" fontId="11" fillId="0" borderId="16" xfId="181" applyNumberFormat="1" applyFont="1" applyBorder="1" applyAlignment="1">
      <alignment vertical="center"/>
    </xf>
    <xf numFmtId="3" fontId="11" fillId="0" borderId="16" xfId="1" applyNumberFormat="1" applyFont="1" applyBorder="1" applyAlignment="1">
      <alignment vertical="center"/>
    </xf>
    <xf numFmtId="0" fontId="11" fillId="19" borderId="18" xfId="176" applyNumberFormat="1" applyFont="1" applyFill="1" applyBorder="1" applyAlignment="1" applyProtection="1">
      <alignment horizontal="left" vertical="center" wrapText="1"/>
      <protection locked="0"/>
    </xf>
    <xf numFmtId="3" fontId="11" fillId="0" borderId="18" xfId="181" applyNumberFormat="1" applyFont="1" applyBorder="1" applyAlignment="1">
      <alignment vertical="center"/>
    </xf>
    <xf numFmtId="3" fontId="11" fillId="0" borderId="18" xfId="1" applyNumberFormat="1" applyFont="1" applyBorder="1" applyAlignment="1">
      <alignment vertical="center"/>
    </xf>
    <xf numFmtId="0" fontId="10" fillId="19" borderId="13" xfId="176" applyNumberFormat="1" applyFont="1" applyFill="1" applyBorder="1" applyAlignment="1" applyProtection="1">
      <alignment horizontal="center" vertical="center" wrapText="1"/>
      <protection locked="0"/>
    </xf>
    <xf numFmtId="3" fontId="10" fillId="0" borderId="13" xfId="181" applyNumberFormat="1" applyFont="1" applyBorder="1" applyAlignment="1">
      <alignment vertical="center"/>
    </xf>
    <xf numFmtId="4" fontId="10" fillId="3" borderId="12" xfId="816" applyNumberFormat="1" applyFont="1" applyFill="1" applyBorder="1" applyAlignment="1">
      <alignment horizontal="center" vertical="center" wrapText="1"/>
    </xf>
    <xf numFmtId="4" fontId="10" fillId="3" borderId="10" xfId="816" applyNumberFormat="1" applyFont="1" applyFill="1" applyBorder="1" applyAlignment="1">
      <alignment horizontal="center" vertical="center" wrapText="1"/>
    </xf>
    <xf numFmtId="0" fontId="37" fillId="0" borderId="5" xfId="0" applyFont="1" applyBorder="1" applyAlignment="1">
      <alignment vertical="center"/>
    </xf>
    <xf numFmtId="0" fontId="76" fillId="0" borderId="5" xfId="0" applyFont="1" applyBorder="1" applyAlignment="1">
      <alignment vertical="center"/>
    </xf>
    <xf numFmtId="0" fontId="15" fillId="0" borderId="5" xfId="0" applyFont="1" applyBorder="1" applyAlignment="1">
      <alignment vertical="center"/>
    </xf>
    <xf numFmtId="0" fontId="30" fillId="0" borderId="5" xfId="0" applyFont="1" applyBorder="1" applyAlignment="1">
      <alignment vertical="center"/>
    </xf>
    <xf numFmtId="0" fontId="35" fillId="0" borderId="5" xfId="0" applyFont="1" applyBorder="1" applyAlignment="1">
      <alignment vertical="center"/>
    </xf>
    <xf numFmtId="0" fontId="11" fillId="0" borderId="0" xfId="174" quotePrefix="1" applyFont="1" applyFill="1" applyBorder="1" applyAlignment="1" applyProtection="1">
      <alignment horizontal="center" vertical="top"/>
      <protection locked="0"/>
    </xf>
    <xf numFmtId="0" fontId="11" fillId="0" borderId="0" xfId="174" applyFont="1" applyFill="1" applyBorder="1" applyAlignment="1" applyProtection="1">
      <alignment vertical="top"/>
      <protection locked="0"/>
    </xf>
    <xf numFmtId="4" fontId="11" fillId="0" borderId="0" xfId="174" applyNumberFormat="1" applyFont="1" applyFill="1" applyBorder="1" applyAlignment="1" applyProtection="1">
      <alignment vertical="top"/>
      <protection locked="0"/>
    </xf>
    <xf numFmtId="4" fontId="10" fillId="0" borderId="0" xfId="174" applyNumberFormat="1" applyFont="1" applyFill="1" applyBorder="1" applyAlignment="1" applyProtection="1">
      <alignment vertical="top"/>
      <protection locked="0"/>
    </xf>
    <xf numFmtId="0" fontId="30" fillId="5" borderId="16" xfId="1" applyFont="1" applyFill="1" applyBorder="1" applyAlignment="1">
      <alignment horizontal="justify" vertical="center" wrapText="1"/>
    </xf>
    <xf numFmtId="3" fontId="30" fillId="5" borderId="16" xfId="179" applyNumberFormat="1" applyFont="1" applyFill="1" applyBorder="1" applyAlignment="1">
      <alignment horizontal="right" vertical="center" wrapText="1"/>
    </xf>
    <xf numFmtId="3" fontId="30" fillId="5" borderId="18" xfId="179" applyNumberFormat="1" applyFont="1" applyFill="1" applyBorder="1" applyAlignment="1">
      <alignment horizontal="right" vertical="center" wrapText="1"/>
    </xf>
    <xf numFmtId="3" fontId="30" fillId="5" borderId="6" xfId="179" applyNumberFormat="1" applyFont="1" applyFill="1" applyBorder="1" applyAlignment="1">
      <alignment horizontal="right" vertical="center" wrapText="1"/>
    </xf>
    <xf numFmtId="0" fontId="30" fillId="5" borderId="13" xfId="1" applyFont="1" applyFill="1" applyBorder="1" applyAlignment="1">
      <alignment horizontal="justify" vertical="center" wrapText="1"/>
    </xf>
    <xf numFmtId="3" fontId="30" fillId="5" borderId="13" xfId="179" applyNumberFormat="1" applyFont="1" applyFill="1" applyBorder="1" applyAlignment="1">
      <alignment horizontal="right" vertical="center" wrapText="1"/>
    </xf>
    <xf numFmtId="0" fontId="15" fillId="5" borderId="0" xfId="469" applyFont="1" applyFill="1"/>
    <xf numFmtId="0" fontId="30" fillId="0" borderId="13" xfId="1" applyFont="1" applyFill="1" applyBorder="1" applyAlignment="1" applyProtection="1">
      <alignment horizontal="center" vertical="center"/>
    </xf>
    <xf numFmtId="0" fontId="11" fillId="0" borderId="18" xfId="1" applyFont="1" applyFill="1" applyBorder="1" applyAlignment="1" applyProtection="1">
      <alignment vertical="center"/>
    </xf>
    <xf numFmtId="3" fontId="11" fillId="0" borderId="18" xfId="1" applyNumberFormat="1" applyFont="1" applyBorder="1" applyAlignment="1" applyProtection="1">
      <alignment horizontal="right" vertical="center"/>
      <protection locked="0"/>
    </xf>
    <xf numFmtId="0" fontId="11" fillId="0" borderId="18" xfId="1" applyFont="1" applyFill="1" applyBorder="1" applyAlignment="1" applyProtection="1">
      <alignment vertical="center" wrapText="1"/>
    </xf>
    <xf numFmtId="3" fontId="30" fillId="0" borderId="13" xfId="1" applyNumberFormat="1" applyFont="1" applyBorder="1" applyAlignment="1" applyProtection="1">
      <alignment horizontal="right" vertical="center"/>
      <protection locked="0"/>
    </xf>
    <xf numFmtId="0" fontId="15" fillId="0" borderId="0" xfId="0" applyFont="1" applyProtection="1">
      <protection locked="0"/>
    </xf>
    <xf numFmtId="0" fontId="15" fillId="0" borderId="7" xfId="0" applyFont="1" applyBorder="1" applyProtection="1">
      <protection locked="0"/>
    </xf>
    <xf numFmtId="0" fontId="15" fillId="0" borderId="8" xfId="0" applyFont="1" applyBorder="1" applyProtection="1">
      <protection locked="0"/>
    </xf>
    <xf numFmtId="0" fontId="15" fillId="0" borderId="9" xfId="0" applyFont="1" applyBorder="1" applyProtection="1">
      <protection locked="0"/>
    </xf>
    <xf numFmtId="0" fontId="15" fillId="0" borderId="0" xfId="817" applyFont="1"/>
    <xf numFmtId="0" fontId="15" fillId="0" borderId="0" xfId="0" applyFont="1"/>
    <xf numFmtId="3" fontId="77" fillId="0" borderId="0" xfId="0" applyNumberFormat="1" applyFont="1"/>
    <xf numFmtId="43" fontId="15" fillId="0" borderId="0" xfId="172" applyFont="1" applyProtection="1">
      <protection locked="0"/>
    </xf>
    <xf numFmtId="3" fontId="15" fillId="0" borderId="0" xfId="0" applyNumberFormat="1" applyFont="1" applyProtection="1">
      <protection locked="0"/>
    </xf>
    <xf numFmtId="3" fontId="77" fillId="0" borderId="0" xfId="817" applyNumberFormat="1" applyFont="1" applyAlignment="1">
      <alignment vertical="center"/>
    </xf>
    <xf numFmtId="3" fontId="15" fillId="0" borderId="0" xfId="817" applyNumberFormat="1" applyFont="1"/>
    <xf numFmtId="0" fontId="30" fillId="5" borderId="18" xfId="1" applyFont="1" applyFill="1" applyBorder="1" applyAlignment="1">
      <alignment horizontal="justify" vertical="center" wrapText="1"/>
    </xf>
    <xf numFmtId="0" fontId="30" fillId="5" borderId="17" xfId="1" applyFont="1" applyFill="1" applyBorder="1" applyAlignment="1">
      <alignment horizontal="justify" vertical="center" wrapText="1"/>
    </xf>
    <xf numFmtId="0" fontId="15" fillId="0" borderId="0" xfId="820" applyFont="1"/>
    <xf numFmtId="0" fontId="10" fillId="3" borderId="13" xfId="820" applyFont="1" applyFill="1" applyBorder="1" applyAlignment="1">
      <alignment horizontal="center" vertical="center" wrapText="1"/>
    </xf>
    <xf numFmtId="0" fontId="10" fillId="0" borderId="2" xfId="820" applyFont="1" applyFill="1" applyBorder="1" applyAlignment="1">
      <alignment vertical="center"/>
    </xf>
    <xf numFmtId="0" fontId="10" fillId="0" borderId="3" xfId="820" applyFont="1" applyFill="1" applyBorder="1" applyAlignment="1">
      <alignment vertical="center"/>
    </xf>
    <xf numFmtId="3" fontId="10" fillId="0" borderId="3" xfId="820" applyNumberFormat="1" applyFont="1" applyFill="1" applyBorder="1" applyAlignment="1">
      <alignment vertical="center" wrapText="1"/>
    </xf>
    <xf numFmtId="3" fontId="10" fillId="0" borderId="4" xfId="820" applyNumberFormat="1" applyFont="1" applyFill="1" applyBorder="1" applyAlignment="1">
      <alignment vertical="center" wrapText="1"/>
    </xf>
    <xf numFmtId="0" fontId="11" fillId="0" borderId="5" xfId="820" applyFont="1" applyFill="1" applyBorder="1" applyAlignment="1">
      <alignment horizontal="center" vertical="center"/>
    </xf>
    <xf numFmtId="0" fontId="11" fillId="0" borderId="0" xfId="820" applyFont="1" applyFill="1" applyBorder="1" applyAlignment="1">
      <alignment horizontal="left" vertical="center"/>
    </xf>
    <xf numFmtId="3" fontId="11" fillId="0" borderId="0" xfId="820" applyNumberFormat="1" applyFont="1" applyFill="1" applyBorder="1" applyAlignment="1">
      <alignment vertical="center" wrapText="1"/>
    </xf>
    <xf numFmtId="3" fontId="11" fillId="0" borderId="6" xfId="820" applyNumberFormat="1" applyFont="1" applyFill="1" applyBorder="1" applyAlignment="1">
      <alignment vertical="center" wrapText="1"/>
    </xf>
    <xf numFmtId="0" fontId="11" fillId="0" borderId="5" xfId="820" quotePrefix="1" applyFont="1" applyFill="1" applyBorder="1" applyAlignment="1">
      <alignment horizontal="center" vertical="center"/>
    </xf>
    <xf numFmtId="0" fontId="10" fillId="0" borderId="5" xfId="820" applyFont="1" applyFill="1" applyBorder="1" applyAlignment="1">
      <alignment vertical="center"/>
    </xf>
    <xf numFmtId="0" fontId="10" fillId="0" borderId="0" xfId="820" applyFont="1" applyFill="1" applyBorder="1" applyAlignment="1">
      <alignment vertical="center"/>
    </xf>
    <xf numFmtId="3" fontId="10" fillId="0" borderId="0" xfId="820" applyNumberFormat="1" applyFont="1" applyFill="1" applyBorder="1" applyAlignment="1">
      <alignment vertical="center" wrapText="1"/>
    </xf>
    <xf numFmtId="3" fontId="10" fillId="0" borderId="6" xfId="820" applyNumberFormat="1" applyFont="1" applyFill="1" applyBorder="1" applyAlignment="1">
      <alignment vertical="center" wrapText="1"/>
    </xf>
    <xf numFmtId="0" fontId="11" fillId="0" borderId="7" xfId="820" applyFont="1" applyFill="1" applyBorder="1"/>
    <xf numFmtId="0" fontId="10" fillId="0" borderId="8" xfId="820" applyFont="1" applyFill="1" applyBorder="1" applyAlignment="1">
      <alignment horizontal="left" vertical="center"/>
    </xf>
    <xf numFmtId="3" fontId="10" fillId="0" borderId="8" xfId="820" applyNumberFormat="1" applyFont="1" applyFill="1" applyBorder="1" applyAlignment="1">
      <alignment vertical="center" wrapText="1"/>
    </xf>
    <xf numFmtId="3" fontId="10" fillId="0" borderId="9" xfId="820" applyNumberFormat="1" applyFont="1" applyFill="1" applyBorder="1" applyAlignment="1">
      <alignment vertical="center" wrapText="1"/>
    </xf>
    <xf numFmtId="3" fontId="15" fillId="0" borderId="0" xfId="820" applyNumberFormat="1" applyFont="1"/>
    <xf numFmtId="3" fontId="10" fillId="3" borderId="13" xfId="820" applyNumberFormat="1" applyFont="1" applyFill="1" applyBorder="1" applyAlignment="1">
      <alignment horizontal="center" vertical="center" wrapText="1"/>
    </xf>
    <xf numFmtId="3" fontId="30" fillId="0" borderId="3" xfId="820" applyNumberFormat="1" applyFont="1" applyBorder="1"/>
    <xf numFmtId="3" fontId="30" fillId="0" borderId="4" xfId="820" applyNumberFormat="1" applyFont="1" applyBorder="1"/>
    <xf numFmtId="3" fontId="15" fillId="0" borderId="0" xfId="820" applyNumberFormat="1" applyFont="1" applyBorder="1"/>
    <xf numFmtId="3" fontId="15" fillId="0" borderId="6" xfId="820" applyNumberFormat="1" applyFont="1" applyBorder="1"/>
    <xf numFmtId="3" fontId="30" fillId="0" borderId="0" xfId="820" applyNumberFormat="1" applyFont="1" applyBorder="1"/>
    <xf numFmtId="3" fontId="30" fillId="0" borderId="6" xfId="820" applyNumberFormat="1" applyFont="1" applyBorder="1"/>
    <xf numFmtId="0" fontId="15" fillId="0" borderId="5" xfId="820" applyFont="1" applyBorder="1"/>
    <xf numFmtId="0" fontId="15" fillId="0" borderId="0" xfId="820" applyFont="1" applyBorder="1"/>
    <xf numFmtId="0" fontId="77" fillId="5" borderId="0" xfId="0" applyFont="1" applyFill="1"/>
    <xf numFmtId="0" fontId="37" fillId="0" borderId="0" xfId="0" applyFont="1" applyAlignment="1">
      <alignment horizontal="center"/>
    </xf>
    <xf numFmtId="0" fontId="77" fillId="0" borderId="0" xfId="0" applyFont="1"/>
    <xf numFmtId="0" fontId="12" fillId="5" borderId="0" xfId="0" applyFont="1" applyFill="1" applyAlignment="1">
      <alignment horizontal="left" vertical="center"/>
    </xf>
    <xf numFmtId="0" fontId="12" fillId="5" borderId="0" xfId="0" applyFont="1" applyFill="1" applyAlignment="1">
      <alignment horizontal="right"/>
    </xf>
    <xf numFmtId="0" fontId="12" fillId="5" borderId="0" xfId="0" applyFont="1" applyFill="1"/>
    <xf numFmtId="0" fontId="12" fillId="5" borderId="0" xfId="0" applyFont="1" applyFill="1" applyProtection="1">
      <protection locked="0"/>
    </xf>
    <xf numFmtId="0" fontId="9" fillId="5" borderId="0" xfId="0" applyFont="1" applyFill="1"/>
    <xf numFmtId="0" fontId="79" fillId="5" borderId="0" xfId="0" applyFont="1" applyFill="1" applyAlignment="1">
      <alignment horizontal="right"/>
    </xf>
    <xf numFmtId="0" fontId="78" fillId="0" borderId="0" xfId="0" applyFont="1" applyAlignment="1">
      <alignment horizontal="left"/>
    </xf>
    <xf numFmtId="0" fontId="37" fillId="0" borderId="0" xfId="0" applyFont="1" applyAlignment="1">
      <alignment horizontal="justify"/>
    </xf>
    <xf numFmtId="0" fontId="78" fillId="0" borderId="0" xfId="0" applyFont="1" applyAlignment="1">
      <alignment horizontal="justify"/>
    </xf>
    <xf numFmtId="0" fontId="80" fillId="5" borderId="0" xfId="0" applyFont="1" applyFill="1"/>
    <xf numFmtId="0" fontId="37" fillId="5" borderId="0" xfId="0" applyFont="1" applyFill="1"/>
    <xf numFmtId="49" fontId="12" fillId="57" borderId="13" xfId="0" applyNumberFormat="1" applyFont="1" applyFill="1" applyBorder="1" applyAlignment="1">
      <alignment horizontal="left" vertical="center"/>
    </xf>
    <xf numFmtId="49" fontId="12" fillId="57" borderId="13" xfId="0" applyNumberFormat="1" applyFont="1" applyFill="1" applyBorder="1" applyAlignment="1">
      <alignment horizontal="center" vertical="center"/>
    </xf>
    <xf numFmtId="49" fontId="12" fillId="5" borderId="16" xfId="0" applyNumberFormat="1" applyFont="1" applyFill="1" applyBorder="1" applyAlignment="1">
      <alignment horizontal="left"/>
    </xf>
    <xf numFmtId="172" fontId="77" fillId="5" borderId="16" xfId="0" applyNumberFormat="1" applyFont="1" applyFill="1" applyBorder="1"/>
    <xf numFmtId="49" fontId="12" fillId="5" borderId="18" xfId="0" applyNumberFormat="1" applyFont="1" applyFill="1" applyBorder="1" applyAlignment="1">
      <alignment horizontal="left"/>
    </xf>
    <xf numFmtId="172" fontId="77" fillId="5" borderId="18" xfId="0" applyNumberFormat="1" applyFont="1" applyFill="1" applyBorder="1"/>
    <xf numFmtId="49" fontId="12" fillId="5" borderId="17" xfId="0" applyNumberFormat="1" applyFont="1" applyFill="1" applyBorder="1" applyAlignment="1">
      <alignment horizontal="left"/>
    </xf>
    <xf numFmtId="172" fontId="77" fillId="5" borderId="17" xfId="0" applyNumberFormat="1" applyFont="1" applyFill="1" applyBorder="1"/>
    <xf numFmtId="0" fontId="81" fillId="5" borderId="0" xfId="0" applyFont="1" applyFill="1"/>
    <xf numFmtId="49" fontId="12" fillId="5" borderId="0" xfId="0" applyNumberFormat="1" applyFont="1" applyFill="1" applyAlignment="1">
      <alignment horizontal="center" vertical="center"/>
    </xf>
    <xf numFmtId="49" fontId="12" fillId="0" borderId="18" xfId="0" applyNumberFormat="1" applyFont="1" applyBorder="1" applyAlignment="1">
      <alignment horizontal="left"/>
    </xf>
    <xf numFmtId="4" fontId="77" fillId="0" borderId="0" xfId="0" applyNumberFormat="1" applyFont="1"/>
    <xf numFmtId="172" fontId="77" fillId="0" borderId="18" xfId="0" applyNumberFormat="1" applyFont="1" applyBorder="1"/>
    <xf numFmtId="49" fontId="12" fillId="0" borderId="17" xfId="0" applyNumberFormat="1" applyFont="1" applyBorder="1" applyAlignment="1">
      <alignment horizontal="left"/>
    </xf>
    <xf numFmtId="172" fontId="77" fillId="0" borderId="17" xfId="0" applyNumberFormat="1" applyFont="1" applyBorder="1"/>
    <xf numFmtId="4" fontId="12" fillId="0" borderId="13" xfId="0" applyNumberFormat="1" applyFont="1" applyBorder="1" applyAlignment="1">
      <alignment horizontal="center" vertical="center"/>
    </xf>
    <xf numFmtId="49" fontId="12" fillId="5" borderId="0" xfId="0" applyNumberFormat="1" applyFont="1" applyFill="1" applyAlignment="1">
      <alignment horizontal="left"/>
    </xf>
    <xf numFmtId="172" fontId="77" fillId="5" borderId="0" xfId="0" applyNumberFormat="1" applyFont="1" applyFill="1"/>
    <xf numFmtId="49" fontId="12" fillId="57" borderId="13" xfId="0" applyNumberFormat="1" applyFont="1" applyFill="1" applyBorder="1" applyAlignment="1">
      <alignment horizontal="center" vertical="center" wrapText="1"/>
    </xf>
    <xf numFmtId="49" fontId="12" fillId="5" borderId="5" xfId="0" applyNumberFormat="1" applyFont="1" applyFill="1" applyBorder="1" applyAlignment="1">
      <alignment horizontal="left"/>
    </xf>
    <xf numFmtId="172" fontId="77" fillId="5" borderId="6" xfId="0" applyNumberFormat="1" applyFont="1" applyFill="1" applyBorder="1"/>
    <xf numFmtId="49" fontId="12" fillId="5" borderId="7" xfId="0" applyNumberFormat="1" applyFont="1" applyFill="1" applyBorder="1" applyAlignment="1">
      <alignment horizontal="left"/>
    </xf>
    <xf numFmtId="172" fontId="77" fillId="5" borderId="8" xfId="0" applyNumberFormat="1" applyFont="1" applyFill="1" applyBorder="1"/>
    <xf numFmtId="172" fontId="77" fillId="5" borderId="9" xfId="0" applyNumberFormat="1" applyFont="1" applyFill="1" applyBorder="1"/>
    <xf numFmtId="172" fontId="12" fillId="57" borderId="10" xfId="0" applyNumberFormat="1" applyFont="1" applyFill="1" applyBorder="1"/>
    <xf numFmtId="172" fontId="12" fillId="57" borderId="11" xfId="0" applyNumberFormat="1" applyFont="1" applyFill="1" applyBorder="1"/>
    <xf numFmtId="172" fontId="12" fillId="57" borderId="12" xfId="0" applyNumberFormat="1" applyFont="1" applyFill="1" applyBorder="1"/>
    <xf numFmtId="172" fontId="12" fillId="5" borderId="0" xfId="0" applyNumberFormat="1" applyFont="1" applyFill="1"/>
    <xf numFmtId="49" fontId="9" fillId="5" borderId="16" xfId="0" applyNumberFormat="1" applyFont="1" applyFill="1" applyBorder="1" applyAlignment="1">
      <alignment horizontal="left"/>
    </xf>
    <xf numFmtId="172" fontId="77" fillId="0" borderId="16" xfId="0" applyNumberFormat="1" applyFont="1" applyBorder="1"/>
    <xf numFmtId="49" fontId="9" fillId="5" borderId="18" xfId="0" applyNumberFormat="1" applyFont="1" applyFill="1" applyBorder="1" applyAlignment="1">
      <alignment horizontal="left"/>
    </xf>
    <xf numFmtId="4" fontId="37" fillId="0" borderId="18" xfId="0" applyNumberFormat="1" applyFont="1" applyBorder="1"/>
    <xf numFmtId="4" fontId="37" fillId="0" borderId="0" xfId="0" applyNumberFormat="1" applyFont="1"/>
    <xf numFmtId="172" fontId="37" fillId="5" borderId="18" xfId="0" applyNumberFormat="1" applyFont="1" applyFill="1" applyBorder="1"/>
    <xf numFmtId="172" fontId="37" fillId="0" borderId="18" xfId="0" applyNumberFormat="1" applyFont="1" applyBorder="1"/>
    <xf numFmtId="172" fontId="37" fillId="0" borderId="17" xfId="0" applyNumberFormat="1" applyFont="1" applyBorder="1"/>
    <xf numFmtId="43" fontId="37" fillId="57" borderId="13" xfId="172" applyFont="1" applyFill="1" applyBorder="1"/>
    <xf numFmtId="0" fontId="77" fillId="57" borderId="13" xfId="0" applyFont="1" applyFill="1" applyBorder="1"/>
    <xf numFmtId="164" fontId="77" fillId="5" borderId="0" xfId="0" applyNumberFormat="1" applyFont="1" applyFill="1"/>
    <xf numFmtId="0" fontId="77" fillId="0" borderId="17" xfId="0" applyFont="1" applyBorder="1"/>
    <xf numFmtId="43" fontId="12" fillId="57" borderId="13" xfId="172" applyFont="1" applyFill="1" applyBorder="1" applyAlignment="1">
      <alignment horizontal="right" vertical="center"/>
    </xf>
    <xf numFmtId="49" fontId="12" fillId="0" borderId="0" xfId="0" applyNumberFormat="1" applyFont="1" applyAlignment="1">
      <alignment horizontal="center" vertical="center"/>
    </xf>
    <xf numFmtId="0" fontId="37" fillId="57" borderId="16" xfId="1" applyFont="1" applyFill="1" applyBorder="1" applyAlignment="1">
      <alignment horizontal="left" vertical="center" wrapText="1"/>
    </xf>
    <xf numFmtId="4" fontId="37" fillId="57" borderId="16" xfId="5" applyNumberFormat="1" applyFont="1" applyFill="1" applyBorder="1" applyAlignment="1">
      <alignment horizontal="center" vertical="center" wrapText="1"/>
    </xf>
    <xf numFmtId="0" fontId="37" fillId="57" borderId="36" xfId="0" applyFont="1" applyFill="1" applyBorder="1" applyAlignment="1">
      <alignment horizontal="center" vertical="center" wrapText="1"/>
    </xf>
    <xf numFmtId="0" fontId="77" fillId="0" borderId="2" xfId="0" applyFont="1" applyBorder="1" applyAlignment="1">
      <alignment wrapText="1"/>
    </xf>
    <xf numFmtId="0" fontId="77" fillId="0" borderId="16" xfId="0" applyFont="1" applyBorder="1" applyAlignment="1">
      <alignment wrapText="1"/>
    </xf>
    <xf numFmtId="4" fontId="77" fillId="0" borderId="16" xfId="0" applyNumberFormat="1" applyFont="1" applyBorder="1"/>
    <xf numFmtId="0" fontId="77" fillId="0" borderId="5" xfId="0" applyFont="1" applyBorder="1" applyAlignment="1">
      <alignment wrapText="1"/>
    </xf>
    <xf numFmtId="0" fontId="77" fillId="0" borderId="18" xfId="0" applyFont="1" applyBorder="1" applyAlignment="1">
      <alignment wrapText="1"/>
    </xf>
    <xf numFmtId="4" fontId="77" fillId="0" borderId="18" xfId="5" applyNumberFormat="1" applyFont="1" applyBorder="1" applyAlignment="1"/>
    <xf numFmtId="0" fontId="77" fillId="5" borderId="5" xfId="0" applyFont="1" applyFill="1" applyBorder="1"/>
    <xf numFmtId="0" fontId="77" fillId="5" borderId="18" xfId="0" applyFont="1" applyFill="1" applyBorder="1"/>
    <xf numFmtId="0" fontId="77" fillId="5" borderId="7" xfId="0" applyFont="1" applyFill="1" applyBorder="1"/>
    <xf numFmtId="0" fontId="77" fillId="5" borderId="17" xfId="0" applyFont="1" applyFill="1" applyBorder="1"/>
    <xf numFmtId="4" fontId="37" fillId="57" borderId="13" xfId="5" applyNumberFormat="1" applyFont="1" applyFill="1" applyBorder="1" applyAlignment="1">
      <alignment horizontal="center" vertical="center" wrapText="1"/>
    </xf>
    <xf numFmtId="4" fontId="77" fillId="0" borderId="18" xfId="0" applyNumberFormat="1" applyFont="1" applyBorder="1"/>
    <xf numFmtId="43" fontId="12" fillId="57" borderId="13" xfId="172" applyFont="1" applyFill="1" applyBorder="1" applyAlignment="1">
      <alignment horizontal="center" vertical="center"/>
    </xf>
    <xf numFmtId="49" fontId="12" fillId="5" borderId="2" xfId="0" applyNumberFormat="1" applyFont="1" applyFill="1" applyBorder="1" applyAlignment="1">
      <alignment horizontal="left"/>
    </xf>
    <xf numFmtId="49" fontId="77" fillId="0" borderId="16" xfId="0" applyNumberFormat="1" applyFont="1" applyBorder="1" applyAlignment="1">
      <alignment wrapText="1"/>
    </xf>
    <xf numFmtId="4" fontId="77" fillId="0" borderId="3" xfId="5" applyNumberFormat="1" applyFont="1" applyFill="1" applyBorder="1" applyAlignment="1">
      <alignment wrapText="1"/>
    </xf>
    <xf numFmtId="4" fontId="77" fillId="0" borderId="16" xfId="5" applyNumberFormat="1" applyFont="1" applyFill="1" applyBorder="1" applyAlignment="1">
      <alignment wrapText="1"/>
    </xf>
    <xf numFmtId="49" fontId="77" fillId="0" borderId="5" xfId="0" applyNumberFormat="1" applyFont="1" applyBorder="1" applyAlignment="1">
      <alignment wrapText="1"/>
    </xf>
    <xf numFmtId="49" fontId="77" fillId="0" borderId="18" xfId="0" applyNumberFormat="1" applyFont="1" applyBorder="1" applyAlignment="1">
      <alignment wrapText="1"/>
    </xf>
    <xf numFmtId="4" fontId="77" fillId="0" borderId="0" xfId="5" applyNumberFormat="1" applyFont="1" applyFill="1" applyBorder="1" applyAlignment="1">
      <alignment wrapText="1"/>
    </xf>
    <xf numFmtId="4" fontId="77" fillId="0" borderId="18" xfId="5" applyNumberFormat="1" applyFont="1" applyFill="1" applyBorder="1" applyAlignment="1">
      <alignment wrapText="1"/>
    </xf>
    <xf numFmtId="49" fontId="77" fillId="0" borderId="7" xfId="0" applyNumberFormat="1" applyFont="1" applyBorder="1" applyAlignment="1">
      <alignment wrapText="1"/>
    </xf>
    <xf numFmtId="49" fontId="77" fillId="0" borderId="17" xfId="0" applyNumberFormat="1" applyFont="1" applyBorder="1" applyAlignment="1">
      <alignment wrapText="1"/>
    </xf>
    <xf numFmtId="4" fontId="77" fillId="0" borderId="8" xfId="5" applyNumberFormat="1" applyFont="1" applyFill="1" applyBorder="1" applyAlignment="1">
      <alignment wrapText="1"/>
    </xf>
    <xf numFmtId="4" fontId="77" fillId="0" borderId="17" xfId="5" applyNumberFormat="1" applyFont="1" applyFill="1" applyBorder="1" applyAlignment="1">
      <alignment wrapText="1"/>
    </xf>
    <xf numFmtId="49" fontId="12" fillId="57" borderId="0" xfId="0" applyNumberFormat="1" applyFont="1" applyFill="1" applyAlignment="1">
      <alignment horizontal="center" vertical="center"/>
    </xf>
    <xf numFmtId="0" fontId="77" fillId="57" borderId="0" xfId="0" applyFont="1" applyFill="1" applyAlignment="1">
      <alignment horizontal="center"/>
    </xf>
    <xf numFmtId="49" fontId="12" fillId="57" borderId="16" xfId="0" applyNumberFormat="1" applyFont="1" applyFill="1" applyBorder="1" applyAlignment="1">
      <alignment horizontal="center" vertical="center"/>
    </xf>
    <xf numFmtId="172" fontId="12" fillId="5" borderId="17" xfId="0" applyNumberFormat="1" applyFont="1" applyFill="1" applyBorder="1"/>
    <xf numFmtId="0" fontId="37" fillId="57" borderId="13" xfId="1" applyFont="1" applyFill="1" applyBorder="1" applyAlignment="1">
      <alignment horizontal="left" vertical="center" wrapText="1"/>
    </xf>
    <xf numFmtId="49" fontId="9" fillId="0" borderId="18" xfId="0" applyNumberFormat="1" applyFont="1" applyBorder="1" applyAlignment="1">
      <alignment horizontal="left"/>
    </xf>
    <xf numFmtId="172" fontId="77" fillId="0" borderId="0" xfId="0" applyNumberFormat="1" applyFont="1"/>
    <xf numFmtId="172" fontId="12" fillId="57" borderId="13" xfId="0" applyNumberFormat="1" applyFont="1" applyFill="1" applyBorder="1"/>
    <xf numFmtId="49" fontId="9" fillId="5" borderId="16" xfId="0" applyNumberFormat="1" applyFont="1" applyFill="1" applyBorder="1" applyAlignment="1">
      <alignment horizontal="left" vertical="center" wrapText="1"/>
    </xf>
    <xf numFmtId="49" fontId="12" fillId="5" borderId="18" xfId="0" applyNumberFormat="1" applyFont="1" applyFill="1" applyBorder="1" applyAlignment="1">
      <alignment horizontal="left" vertical="center" wrapText="1"/>
    </xf>
    <xf numFmtId="0" fontId="77" fillId="0" borderId="18" xfId="0" applyFont="1" applyBorder="1"/>
    <xf numFmtId="4" fontId="77" fillId="0" borderId="0" xfId="821" applyNumberFormat="1" applyFont="1"/>
    <xf numFmtId="43" fontId="12" fillId="0" borderId="0" xfId="172" applyFont="1" applyFill="1" applyBorder="1" applyAlignment="1">
      <alignment horizontal="center" vertical="center"/>
    </xf>
    <xf numFmtId="43" fontId="12" fillId="0" borderId="0" xfId="172" applyFont="1" applyFill="1" applyBorder="1" applyAlignment="1">
      <alignment horizontal="right" vertical="center"/>
    </xf>
    <xf numFmtId="0" fontId="37" fillId="57" borderId="16" xfId="1" applyFont="1" applyFill="1" applyBorder="1" applyAlignment="1">
      <alignment horizontal="center" vertical="center" wrapText="1"/>
    </xf>
    <xf numFmtId="172" fontId="77" fillId="5" borderId="4" xfId="0" applyNumberFormat="1" applyFont="1" applyFill="1" applyBorder="1"/>
    <xf numFmtId="0" fontId="37" fillId="57" borderId="13" xfId="1" applyFont="1" applyFill="1" applyBorder="1" applyAlignment="1">
      <alignment horizontal="center" vertical="center" wrapText="1"/>
    </xf>
    <xf numFmtId="0" fontId="77" fillId="0" borderId="16" xfId="0" applyFont="1" applyBorder="1"/>
    <xf numFmtId="49" fontId="12" fillId="57" borderId="12" xfId="0" applyNumberFormat="1" applyFont="1" applyFill="1" applyBorder="1" applyAlignment="1">
      <alignment vertical="center"/>
    </xf>
    <xf numFmtId="49" fontId="9" fillId="0" borderId="5" xfId="0" applyNumberFormat="1" applyFont="1" applyBorder="1" applyAlignment="1">
      <alignment horizontal="left"/>
    </xf>
    <xf numFmtId="173" fontId="77" fillId="0" borderId="18" xfId="0" applyNumberFormat="1" applyFont="1" applyBorder="1"/>
    <xf numFmtId="49" fontId="9" fillId="0" borderId="17" xfId="0" applyNumberFormat="1" applyFont="1" applyBorder="1" applyAlignment="1">
      <alignment horizontal="left"/>
    </xf>
    <xf numFmtId="172" fontId="37" fillId="5" borderId="6" xfId="0" applyNumberFormat="1" applyFont="1" applyFill="1" applyBorder="1"/>
    <xf numFmtId="4" fontId="77" fillId="5" borderId="0" xfId="0" applyNumberFormat="1" applyFont="1" applyFill="1"/>
    <xf numFmtId="4" fontId="37" fillId="0" borderId="13" xfId="0" applyNumberFormat="1" applyFont="1" applyBorder="1" applyAlignment="1">
      <alignment horizontal="right"/>
    </xf>
    <xf numFmtId="0" fontId="77" fillId="0" borderId="13" xfId="0" applyFont="1" applyBorder="1"/>
    <xf numFmtId="43" fontId="83" fillId="0" borderId="13" xfId="172" applyFont="1" applyBorder="1" applyAlignment="1">
      <alignment horizontal="center" vertical="center"/>
    </xf>
    <xf numFmtId="0" fontId="83" fillId="5" borderId="0" xfId="0" applyFont="1" applyFill="1" applyAlignment="1">
      <alignment vertical="center"/>
    </xf>
    <xf numFmtId="0" fontId="83" fillId="5" borderId="0" xfId="0" applyFont="1" applyFill="1" applyAlignment="1">
      <alignment horizontal="center" vertical="center"/>
    </xf>
    <xf numFmtId="43" fontId="77" fillId="5" borderId="0" xfId="0" applyNumberFormat="1" applyFont="1" applyFill="1"/>
    <xf numFmtId="43" fontId="82" fillId="57" borderId="13" xfId="172" applyFont="1" applyFill="1" applyBorder="1" applyAlignment="1">
      <alignment horizontal="center" vertical="center"/>
    </xf>
    <xf numFmtId="43" fontId="77" fillId="5" borderId="0" xfId="172" applyFont="1" applyFill="1" applyBorder="1"/>
    <xf numFmtId="4" fontId="37" fillId="5" borderId="0" xfId="0" applyNumberFormat="1" applyFont="1" applyFill="1"/>
    <xf numFmtId="4" fontId="37" fillId="0" borderId="13" xfId="0" applyNumberFormat="1" applyFont="1" applyBorder="1"/>
    <xf numFmtId="43" fontId="82" fillId="0" borderId="13" xfId="172" applyFont="1" applyBorder="1" applyAlignment="1">
      <alignment horizontal="center" vertical="center"/>
    </xf>
    <xf numFmtId="0" fontId="77" fillId="5" borderId="0" xfId="0" applyFont="1" applyFill="1" applyAlignment="1">
      <alignment vertical="center" wrapText="1"/>
    </xf>
    <xf numFmtId="0" fontId="84" fillId="0" borderId="0" xfId="0" applyFont="1"/>
    <xf numFmtId="43" fontId="77" fillId="0" borderId="13" xfId="172" applyFont="1" applyBorder="1"/>
    <xf numFmtId="0" fontId="82" fillId="57" borderId="13" xfId="0" applyFont="1" applyFill="1" applyBorder="1" applyAlignment="1">
      <alignment vertical="center"/>
    </xf>
    <xf numFmtId="173" fontId="77" fillId="5" borderId="4" xfId="0" applyNumberFormat="1" applyFont="1" applyFill="1" applyBorder="1"/>
    <xf numFmtId="0" fontId="77" fillId="0" borderId="0" xfId="0" applyFont="1" applyAlignment="1">
      <alignment horizontal="center"/>
    </xf>
    <xf numFmtId="0" fontId="12" fillId="0" borderId="0" xfId="0" applyFont="1" applyAlignment="1">
      <alignment horizontal="center"/>
    </xf>
    <xf numFmtId="0" fontId="86" fillId="0" borderId="0" xfId="822" applyFont="1" applyBorder="1" applyAlignment="1">
      <alignment horizontal="center" vertical="center"/>
    </xf>
    <xf numFmtId="0" fontId="77" fillId="0" borderId="0" xfId="0" applyFont="1" applyAlignment="1">
      <alignment horizontal="justify" vertical="center"/>
    </xf>
    <xf numFmtId="0" fontId="82" fillId="0" borderId="0" xfId="0" applyFont="1" applyAlignment="1">
      <alignment horizontal="justify" vertical="center"/>
    </xf>
    <xf numFmtId="0" fontId="83" fillId="0" borderId="0" xfId="0" applyFont="1" applyAlignment="1">
      <alignment horizontal="justify" vertical="center"/>
    </xf>
    <xf numFmtId="0" fontId="37" fillId="0" borderId="0" xfId="0" applyFont="1" applyAlignment="1">
      <alignment horizontal="right" vertical="center"/>
    </xf>
    <xf numFmtId="0" fontId="37" fillId="0" borderId="0" xfId="0" applyFont="1"/>
    <xf numFmtId="0" fontId="12" fillId="57" borderId="0" xfId="0" applyFont="1" applyFill="1"/>
    <xf numFmtId="0" fontId="12" fillId="5" borderId="8" xfId="0" applyFont="1" applyFill="1" applyBorder="1" applyProtection="1">
      <protection locked="0"/>
    </xf>
    <xf numFmtId="0" fontId="12" fillId="5" borderId="8" xfId="0" applyFont="1" applyFill="1" applyBorder="1"/>
    <xf numFmtId="0" fontId="77" fillId="5" borderId="8" xfId="0" applyFont="1" applyFill="1" applyBorder="1"/>
    <xf numFmtId="0" fontId="12" fillId="57" borderId="16" xfId="0" applyFont="1" applyFill="1" applyBorder="1" applyAlignment="1">
      <alignment horizontal="center" vertical="center" wrapText="1"/>
    </xf>
    <xf numFmtId="0" fontId="12" fillId="57" borderId="17" xfId="0" applyFont="1" applyFill="1" applyBorder="1" applyAlignment="1">
      <alignment horizontal="center" vertical="center" wrapText="1"/>
    </xf>
    <xf numFmtId="0" fontId="12" fillId="57" borderId="13" xfId="0" applyFont="1" applyFill="1" applyBorder="1" applyAlignment="1">
      <alignment horizontal="center" vertical="center" wrapText="1"/>
    </xf>
    <xf numFmtId="0" fontId="12" fillId="57" borderId="12" xfId="0" applyFont="1" applyFill="1" applyBorder="1" applyAlignment="1">
      <alignment horizontal="center" vertical="center" wrapText="1"/>
    </xf>
    <xf numFmtId="0" fontId="37" fillId="57" borderId="13" xfId="0" applyFont="1" applyFill="1" applyBorder="1" applyAlignment="1">
      <alignment horizontal="center" wrapText="1"/>
    </xf>
    <xf numFmtId="0" fontId="77" fillId="0" borderId="18" xfId="0" applyFont="1" applyBorder="1" applyAlignment="1">
      <alignment horizontal="center"/>
    </xf>
    <xf numFmtId="0" fontId="77" fillId="0" borderId="18" xfId="0" applyFont="1" applyBorder="1" applyAlignment="1">
      <alignment horizontal="left" vertical="center"/>
    </xf>
    <xf numFmtId="0" fontId="77" fillId="0" borderId="0" xfId="0" applyFont="1" applyProtection="1">
      <protection locked="0"/>
    </xf>
    <xf numFmtId="0" fontId="77" fillId="0" borderId="18" xfId="0" quotePrefix="1" applyFont="1" applyBorder="1" applyAlignment="1">
      <alignment horizontal="center" vertical="center" wrapText="1"/>
    </xf>
    <xf numFmtId="43" fontId="77" fillId="0" borderId="18" xfId="172" applyFont="1" applyFill="1" applyBorder="1" applyAlignment="1">
      <alignment vertical="center" wrapText="1"/>
    </xf>
    <xf numFmtId="43" fontId="77" fillId="0" borderId="6" xfId="172" applyFont="1" applyFill="1" applyBorder="1" applyAlignment="1">
      <alignment vertical="center" wrapText="1"/>
    </xf>
    <xf numFmtId="9" fontId="77" fillId="0" borderId="6" xfId="821" applyFont="1" applyFill="1" applyBorder="1" applyAlignment="1">
      <alignment vertical="center"/>
    </xf>
    <xf numFmtId="9" fontId="77" fillId="0" borderId="18" xfId="821" applyFont="1" applyFill="1" applyBorder="1" applyAlignment="1">
      <alignment vertical="center"/>
    </xf>
    <xf numFmtId="49" fontId="77" fillId="0" borderId="18" xfId="0" applyNumberFormat="1" applyFont="1" applyBorder="1" applyAlignment="1">
      <alignment horizontal="center" vertical="center" wrapText="1"/>
    </xf>
    <xf numFmtId="4" fontId="77" fillId="0" borderId="18" xfId="0" applyNumberFormat="1" applyFont="1" applyBorder="1" applyAlignment="1">
      <alignment vertical="center" wrapText="1"/>
    </xf>
    <xf numFmtId="0" fontId="77" fillId="0" borderId="17" xfId="0" applyFont="1" applyBorder="1" applyAlignment="1">
      <alignment horizontal="left" vertical="center"/>
    </xf>
    <xf numFmtId="0" fontId="77" fillId="0" borderId="0" xfId="0" applyFont="1" applyAlignment="1">
      <alignment vertical="center"/>
    </xf>
    <xf numFmtId="0" fontId="37" fillId="5" borderId="13" xfId="0" applyFont="1" applyFill="1" applyBorder="1" applyAlignment="1">
      <alignment vertical="center" wrapText="1"/>
    </xf>
    <xf numFmtId="0" fontId="77" fillId="5" borderId="13" xfId="0" applyFont="1" applyFill="1" applyBorder="1" applyAlignment="1">
      <alignment horizontal="left" vertical="center" wrapText="1"/>
    </xf>
    <xf numFmtId="0" fontId="37" fillId="5" borderId="10" xfId="0" applyFont="1" applyFill="1" applyBorder="1" applyAlignment="1">
      <alignment horizontal="right" vertical="center" wrapText="1"/>
    </xf>
    <xf numFmtId="0" fontId="37" fillId="5" borderId="12" xfId="0" applyFont="1" applyFill="1" applyBorder="1" applyAlignment="1">
      <alignment vertical="center" wrapText="1"/>
    </xf>
    <xf numFmtId="43" fontId="37" fillId="5" borderId="10" xfId="0" applyNumberFormat="1" applyFont="1" applyFill="1" applyBorder="1" applyAlignment="1">
      <alignment horizontal="right" vertical="center" wrapText="1"/>
    </xf>
    <xf numFmtId="43" fontId="37" fillId="5" borderId="13" xfId="0" applyNumberFormat="1" applyFont="1" applyFill="1" applyBorder="1" applyAlignment="1">
      <alignment horizontal="right" vertical="center" wrapText="1"/>
    </xf>
    <xf numFmtId="9" fontId="37" fillId="5" borderId="13" xfId="821" applyFont="1" applyFill="1" applyBorder="1" applyAlignment="1"/>
    <xf numFmtId="0" fontId="37" fillId="5" borderId="0" xfId="0" applyFont="1" applyFill="1" applyAlignment="1">
      <alignment vertical="center" wrapText="1"/>
    </xf>
    <xf numFmtId="0" fontId="77" fillId="5" borderId="0" xfId="0" applyFont="1" applyFill="1" applyAlignment="1">
      <alignment horizontal="left" vertical="center" wrapText="1"/>
    </xf>
    <xf numFmtId="0" fontId="37" fillId="5" borderId="0" xfId="0" applyFont="1" applyFill="1" applyAlignment="1">
      <alignment horizontal="right" vertical="center" wrapText="1"/>
    </xf>
    <xf numFmtId="43" fontId="37" fillId="5" borderId="0" xfId="0" applyNumberFormat="1" applyFont="1" applyFill="1" applyAlignment="1">
      <alignment horizontal="right" vertical="center" wrapText="1"/>
    </xf>
    <xf numFmtId="9" fontId="37" fillId="5" borderId="0" xfId="821" applyFont="1" applyFill="1" applyBorder="1" applyAlignment="1"/>
    <xf numFmtId="4" fontId="0" fillId="0" borderId="0" xfId="0" applyNumberFormat="1"/>
    <xf numFmtId="3" fontId="37" fillId="5" borderId="0" xfId="0" applyNumberFormat="1" applyFont="1" applyFill="1"/>
    <xf numFmtId="0" fontId="10" fillId="3" borderId="10" xfId="1" applyFont="1" applyFill="1" applyBorder="1" applyAlignment="1" applyProtection="1">
      <alignment horizontal="centerContinuous" vertical="center" wrapText="1"/>
      <protection locked="0"/>
    </xf>
    <xf numFmtId="0" fontId="10" fillId="3" borderId="11" xfId="1" applyFont="1" applyFill="1" applyBorder="1" applyAlignment="1" applyProtection="1">
      <alignment horizontal="centerContinuous" vertical="center" wrapText="1"/>
      <protection locked="0"/>
    </xf>
    <xf numFmtId="0" fontId="10" fillId="3" borderId="12" xfId="1" applyFont="1" applyFill="1" applyBorder="1" applyAlignment="1" applyProtection="1">
      <alignment horizontal="centerContinuous" vertical="center" wrapText="1"/>
      <protection locked="0"/>
    </xf>
    <xf numFmtId="0" fontId="10" fillId="3" borderId="17" xfId="0" applyFont="1" applyFill="1" applyBorder="1" applyAlignment="1">
      <alignment horizontal="centerContinuous"/>
    </xf>
    <xf numFmtId="0" fontId="10" fillId="3" borderId="17" xfId="1" applyFont="1" applyFill="1" applyBorder="1" applyAlignment="1" applyProtection="1">
      <alignment horizontal="centerContinuous" vertical="center" wrapText="1"/>
      <protection locked="0"/>
    </xf>
    <xf numFmtId="0" fontId="10" fillId="3" borderId="17" xfId="0" applyFont="1" applyFill="1" applyBorder="1" applyAlignment="1">
      <alignment horizontal="centerContinuous" vertical="center" wrapText="1"/>
    </xf>
    <xf numFmtId="0" fontId="10" fillId="3" borderId="17" xfId="0" applyFont="1" applyFill="1" applyBorder="1" applyAlignment="1">
      <alignment horizontal="centerContinuous" wrapText="1"/>
    </xf>
    <xf numFmtId="0" fontId="10" fillId="3" borderId="17" xfId="0" applyFont="1" applyFill="1" applyBorder="1" applyAlignment="1">
      <alignment horizontal="center" wrapText="1"/>
    </xf>
    <xf numFmtId="0" fontId="10" fillId="3" borderId="13" xfId="0" applyFont="1" applyFill="1" applyBorder="1" applyAlignment="1">
      <alignment horizontal="center" vertical="center" wrapText="1"/>
    </xf>
    <xf numFmtId="4" fontId="10" fillId="3" borderId="13" xfId="823" applyNumberFormat="1" applyFont="1" applyFill="1" applyBorder="1" applyAlignment="1">
      <alignment horizontal="center" vertical="center" wrapText="1"/>
    </xf>
    <xf numFmtId="0" fontId="10" fillId="3" borderId="13" xfId="823" applyFont="1" applyFill="1" applyBorder="1" applyAlignment="1">
      <alignment horizontal="center" vertical="center" wrapText="1"/>
    </xf>
    <xf numFmtId="0" fontId="10" fillId="3" borderId="12" xfId="823" applyFont="1" applyFill="1" applyBorder="1" applyAlignment="1">
      <alignment horizontal="center" vertical="center" wrapText="1"/>
    </xf>
    <xf numFmtId="0" fontId="10" fillId="3" borderId="0" xfId="0" applyFont="1" applyFill="1" applyAlignment="1">
      <alignment horizontal="center" vertical="center" wrapText="1"/>
    </xf>
    <xf numFmtId="0" fontId="10" fillId="3" borderId="5" xfId="0" applyFont="1" applyFill="1" applyBorder="1" applyAlignment="1">
      <alignment horizontal="center" vertical="center" wrapText="1"/>
    </xf>
    <xf numFmtId="0" fontId="10" fillId="3" borderId="0" xfId="0" applyFont="1" applyFill="1" applyAlignment="1">
      <alignment horizontal="center" vertical="top" wrapText="1"/>
    </xf>
    <xf numFmtId="0" fontId="10" fillId="3" borderId="0" xfId="823" applyFont="1" applyFill="1" applyAlignment="1">
      <alignment horizontal="center" vertical="center" wrapText="1"/>
    </xf>
    <xf numFmtId="0" fontId="15" fillId="0" borderId="2" xfId="0" applyFont="1" applyBorder="1" applyAlignment="1">
      <alignment horizontal="center" vertical="center"/>
    </xf>
    <xf numFmtId="0" fontId="15" fillId="0" borderId="2" xfId="0" applyFont="1" applyBorder="1" applyAlignment="1" applyProtection="1">
      <alignment horizontal="center" vertical="center"/>
      <protection locked="0"/>
    </xf>
    <xf numFmtId="0" fontId="15" fillId="0" borderId="3" xfId="0" applyFont="1" applyBorder="1" applyAlignment="1" applyProtection="1">
      <alignment vertical="center"/>
      <protection locked="0"/>
    </xf>
    <xf numFmtId="0" fontId="15" fillId="0" borderId="3" xfId="0" applyFont="1" applyBorder="1" applyAlignment="1">
      <alignment horizontal="center" vertical="center"/>
    </xf>
    <xf numFmtId="0" fontId="15" fillId="0" borderId="3" xfId="0" applyFont="1" applyBorder="1" applyAlignment="1" applyProtection="1">
      <alignment horizontal="center" vertical="center"/>
      <protection locked="0"/>
    </xf>
    <xf numFmtId="174" fontId="15" fillId="0" borderId="0" xfId="0" applyNumberFormat="1" applyFont="1" applyAlignment="1" applyProtection="1">
      <alignment horizontal="right" vertical="center"/>
      <protection locked="0"/>
    </xf>
    <xf numFmtId="0" fontId="87" fillId="0" borderId="3" xfId="0" applyFont="1" applyBorder="1" applyAlignment="1">
      <alignment wrapText="1"/>
    </xf>
    <xf numFmtId="0" fontId="87" fillId="0" borderId="3" xfId="0" applyFont="1" applyBorder="1" applyAlignment="1">
      <alignment vertical="center" wrapText="1"/>
    </xf>
    <xf numFmtId="0" fontId="15" fillId="0" borderId="3" xfId="0" applyFont="1" applyBorder="1" applyAlignment="1">
      <alignment vertical="center"/>
    </xf>
    <xf numFmtId="0" fontId="15" fillId="0" borderId="3" xfId="0" applyFont="1" applyBorder="1" applyAlignment="1" applyProtection="1">
      <alignment horizontal="center" vertical="center" wrapText="1"/>
      <protection locked="0"/>
    </xf>
    <xf numFmtId="9" fontId="15" fillId="0" borderId="3" xfId="0" applyNumberFormat="1" applyFont="1" applyBorder="1" applyAlignment="1" applyProtection="1">
      <alignment horizontal="center" vertical="center"/>
      <protection locked="0"/>
    </xf>
    <xf numFmtId="0" fontId="87" fillId="0" borderId="4" xfId="0" applyFont="1" applyBorder="1" applyAlignment="1">
      <alignment vertical="center" wrapText="1"/>
    </xf>
    <xf numFmtId="0" fontId="15" fillId="0" borderId="5" xfId="0" applyFont="1" applyBorder="1" applyAlignment="1">
      <alignment horizontal="center" vertical="center"/>
    </xf>
    <xf numFmtId="0" fontId="15" fillId="0" borderId="5" xfId="0" applyFont="1" applyBorder="1" applyAlignment="1" applyProtection="1">
      <alignment horizontal="center" vertical="center"/>
      <protection locked="0"/>
    </xf>
    <xf numFmtId="0" fontId="15" fillId="0" borderId="0" xfId="0" applyFont="1" applyAlignment="1" applyProtection="1">
      <alignment vertical="center"/>
      <protection locked="0"/>
    </xf>
    <xf numFmtId="0" fontId="15" fillId="0" borderId="0" xfId="0" applyFont="1" applyAlignment="1">
      <alignment horizontal="center" vertical="center"/>
    </xf>
    <xf numFmtId="0" fontId="15" fillId="0" borderId="0" xfId="0" applyFont="1" applyAlignment="1" applyProtection="1">
      <alignment horizontal="center" vertical="center"/>
      <protection locked="0"/>
    </xf>
    <xf numFmtId="0" fontId="87" fillId="0" borderId="0" xfId="0" applyFont="1" applyAlignment="1">
      <alignment wrapText="1"/>
    </xf>
    <xf numFmtId="0" fontId="87" fillId="0" borderId="0" xfId="0" applyFont="1" applyAlignment="1">
      <alignment vertical="center" wrapText="1"/>
    </xf>
    <xf numFmtId="0" fontId="15" fillId="0" borderId="0" xfId="0" applyFont="1" applyAlignment="1">
      <alignment vertical="center"/>
    </xf>
    <xf numFmtId="0" fontId="15" fillId="0" borderId="0" xfId="0" applyFont="1" applyAlignment="1" applyProtection="1">
      <alignment horizontal="center" vertical="center" wrapText="1"/>
      <protection locked="0"/>
    </xf>
    <xf numFmtId="9" fontId="15" fillId="0" borderId="0" xfId="0" applyNumberFormat="1" applyFont="1" applyAlignment="1" applyProtection="1">
      <alignment horizontal="center" vertical="center"/>
      <protection locked="0"/>
    </xf>
    <xf numFmtId="0" fontId="87" fillId="0" borderId="6" xfId="0" applyFont="1" applyBorder="1" applyAlignment="1">
      <alignment vertical="center" wrapText="1"/>
    </xf>
    <xf numFmtId="0" fontId="15" fillId="0" borderId="0" xfId="0" applyFont="1" applyAlignment="1">
      <alignment wrapText="1"/>
    </xf>
    <xf numFmtId="0" fontId="15" fillId="0" borderId="0" xfId="0" applyFont="1" applyAlignment="1">
      <alignment horizontal="center" vertical="center" wrapText="1"/>
    </xf>
    <xf numFmtId="0" fontId="15" fillId="0" borderId="0" xfId="0" applyFont="1" applyAlignment="1">
      <alignment horizontal="left" vertical="center" wrapText="1"/>
    </xf>
    <xf numFmtId="10" fontId="15" fillId="0" borderId="0" xfId="0" applyNumberFormat="1" applyFont="1" applyAlignment="1" applyProtection="1">
      <alignment horizontal="center" vertical="center"/>
      <protection locked="0"/>
    </xf>
    <xf numFmtId="0" fontId="15" fillId="0" borderId="5" xfId="0" applyFont="1" applyBorder="1" applyAlignment="1">
      <alignment horizontal="center" vertical="top"/>
    </xf>
    <xf numFmtId="0" fontId="15" fillId="0" borderId="0" xfId="0" applyFont="1" applyAlignment="1" applyProtection="1">
      <alignment horizontal="center" vertical="top"/>
      <protection locked="0"/>
    </xf>
    <xf numFmtId="0" fontId="15" fillId="0" borderId="0" xfId="0" applyFont="1" applyAlignment="1">
      <alignment horizontal="center" vertical="top"/>
    </xf>
    <xf numFmtId="4" fontId="15" fillId="0" borderId="14" xfId="0" applyNumberFormat="1" applyFont="1" applyBorder="1" applyAlignment="1" applyProtection="1">
      <alignment horizontal="right" vertical="top"/>
      <protection locked="0"/>
    </xf>
    <xf numFmtId="0" fontId="15" fillId="0" borderId="0" xfId="0" applyFont="1" applyAlignment="1" applyProtection="1">
      <alignment horizontal="justify" vertical="top" wrapText="1"/>
      <protection locked="0"/>
    </xf>
    <xf numFmtId="0" fontId="15" fillId="0" borderId="6" xfId="0" applyFont="1" applyBorder="1"/>
    <xf numFmtId="0" fontId="0" fillId="0" borderId="7" xfId="0" applyBorder="1" applyAlignment="1">
      <alignment horizontal="center" vertical="top"/>
    </xf>
    <xf numFmtId="0" fontId="0" fillId="0" borderId="8" xfId="0" applyBorder="1" applyAlignment="1" applyProtection="1">
      <alignment horizontal="center" vertical="top"/>
      <protection locked="0"/>
    </xf>
    <xf numFmtId="0" fontId="0" fillId="0" borderId="8" xfId="0" applyBorder="1" applyAlignment="1">
      <alignment horizontal="center" vertical="top"/>
    </xf>
    <xf numFmtId="0" fontId="0" fillId="0" borderId="8" xfId="0" applyBorder="1"/>
    <xf numFmtId="0" fontId="0" fillId="0" borderId="8" xfId="0" applyBorder="1" applyAlignment="1" applyProtection="1">
      <alignment horizontal="justify" vertical="top" wrapText="1"/>
      <protection locked="0"/>
    </xf>
    <xf numFmtId="0" fontId="0" fillId="0" borderId="8" xfId="0" applyBorder="1" applyProtection="1">
      <protection locked="0"/>
    </xf>
    <xf numFmtId="0" fontId="0" fillId="0" borderId="9" xfId="0" applyBorder="1"/>
    <xf numFmtId="0" fontId="0" fillId="0" borderId="0" xfId="0" applyAlignment="1">
      <alignment horizontal="center" vertical="top"/>
    </xf>
    <xf numFmtId="0" fontId="0" fillId="0" borderId="0" xfId="0" applyAlignment="1" applyProtection="1">
      <alignment horizontal="center" vertical="top"/>
      <protection locked="0"/>
    </xf>
    <xf numFmtId="0" fontId="0" fillId="0" borderId="0" xfId="0" applyProtection="1">
      <protection locked="0"/>
    </xf>
    <xf numFmtId="0" fontId="15" fillId="5" borderId="0" xfId="0" applyFont="1" applyFill="1"/>
    <xf numFmtId="0" fontId="88" fillId="58" borderId="13" xfId="1" applyFont="1" applyFill="1" applyBorder="1" applyAlignment="1">
      <alignment horizontal="center" vertical="center" wrapText="1"/>
    </xf>
    <xf numFmtId="4" fontId="88" fillId="58" borderId="13" xfId="1" applyNumberFormat="1" applyFont="1" applyFill="1" applyBorder="1" applyAlignment="1">
      <alignment horizontal="center" vertical="center" wrapText="1"/>
    </xf>
    <xf numFmtId="0" fontId="9" fillId="0" borderId="13" xfId="0" applyFont="1" applyBorder="1" applyAlignment="1">
      <alignment horizontal="center" vertical="center" wrapText="1"/>
    </xf>
    <xf numFmtId="0" fontId="9" fillId="0" borderId="13" xfId="0" applyFont="1" applyBorder="1" applyAlignment="1">
      <alignment vertical="center"/>
    </xf>
    <xf numFmtId="43" fontId="77" fillId="0" borderId="0" xfId="0" applyNumberFormat="1" applyFont="1"/>
    <xf numFmtId="43" fontId="9" fillId="0" borderId="0" xfId="172" applyFont="1" applyFill="1" applyBorder="1"/>
    <xf numFmtId="0" fontId="77" fillId="0" borderId="3" xfId="0" applyFont="1" applyBorder="1" applyAlignment="1">
      <alignment horizontal="center"/>
    </xf>
    <xf numFmtId="0" fontId="12" fillId="5" borderId="0" xfId="88" applyFont="1" applyFill="1" applyAlignment="1">
      <alignment horizontal="center"/>
    </xf>
    <xf numFmtId="0" fontId="77" fillId="0" borderId="0" xfId="0" applyFont="1" applyAlignment="1">
      <alignment horizontal="center" vertical="center" wrapText="1"/>
    </xf>
    <xf numFmtId="0" fontId="77" fillId="0" borderId="35" xfId="0" applyFont="1" applyBorder="1" applyAlignment="1">
      <alignment horizontal="center" wrapText="1"/>
    </xf>
    <xf numFmtId="0" fontId="77" fillId="5" borderId="37" xfId="0" applyFont="1" applyFill="1" applyBorder="1" applyAlignment="1">
      <alignment horizontal="right"/>
    </xf>
    <xf numFmtId="0" fontId="77" fillId="5" borderId="38" xfId="0" applyFont="1" applyFill="1" applyBorder="1" applyAlignment="1">
      <alignment horizontal="center"/>
    </xf>
    <xf numFmtId="0" fontId="77" fillId="5" borderId="32" xfId="0" applyFont="1" applyFill="1" applyBorder="1" applyAlignment="1">
      <alignment horizontal="center"/>
    </xf>
    <xf numFmtId="0" fontId="77" fillId="0" borderId="42" xfId="0" applyFont="1" applyBorder="1" applyAlignment="1">
      <alignment horizontal="left"/>
    </xf>
    <xf numFmtId="0" fontId="77" fillId="0" borderId="32" xfId="0" applyFont="1" applyBorder="1" applyAlignment="1">
      <alignment horizontal="center"/>
    </xf>
    <xf numFmtId="49" fontId="77" fillId="0" borderId="42" xfId="0" applyNumberFormat="1" applyFont="1" applyBorder="1" applyAlignment="1">
      <alignment horizontal="center"/>
    </xf>
    <xf numFmtId="49" fontId="77" fillId="0" borderId="37" xfId="0" applyNumberFormat="1" applyFont="1" applyBorder="1" applyAlignment="1">
      <alignment horizontal="center"/>
    </xf>
    <xf numFmtId="0" fontId="77" fillId="5" borderId="38" xfId="0" applyFont="1" applyFill="1" applyBorder="1" applyAlignment="1">
      <alignment horizontal="left" wrapText="1"/>
    </xf>
    <xf numFmtId="0" fontId="77" fillId="5" borderId="43" xfId="0" applyFont="1" applyFill="1" applyBorder="1" applyAlignment="1">
      <alignment horizontal="right"/>
    </xf>
    <xf numFmtId="0" fontId="77" fillId="5" borderId="44" xfId="0" applyFont="1" applyFill="1" applyBorder="1" applyAlignment="1">
      <alignment horizontal="center"/>
    </xf>
    <xf numFmtId="0" fontId="77" fillId="5" borderId="0" xfId="0" applyFont="1" applyFill="1" applyAlignment="1">
      <alignment horizontal="center"/>
    </xf>
    <xf numFmtId="0" fontId="77" fillId="5" borderId="45" xfId="0" applyFont="1" applyFill="1" applyBorder="1" applyAlignment="1">
      <alignment horizontal="left" wrapText="1"/>
    </xf>
    <xf numFmtId="49" fontId="77" fillId="0" borderId="45" xfId="0" applyNumberFormat="1" applyFont="1" applyBorder="1" applyAlignment="1">
      <alignment horizontal="center"/>
    </xf>
    <xf numFmtId="49" fontId="77" fillId="0" borderId="43" xfId="0" applyNumberFormat="1" applyFont="1" applyBorder="1" applyAlignment="1">
      <alignment horizontal="center"/>
    </xf>
    <xf numFmtId="0" fontId="77" fillId="5" borderId="44" xfId="0" applyFont="1" applyFill="1" applyBorder="1" applyAlignment="1">
      <alignment horizontal="left" wrapText="1"/>
    </xf>
    <xf numFmtId="0" fontId="77" fillId="5" borderId="45" xfId="0" applyFont="1" applyFill="1" applyBorder="1" applyAlignment="1">
      <alignment wrapText="1"/>
    </xf>
    <xf numFmtId="0" fontId="77" fillId="5" borderId="43" xfId="0" applyFont="1" applyFill="1" applyBorder="1" applyAlignment="1">
      <alignment horizontal="right" vertical="center"/>
    </xf>
    <xf numFmtId="0" fontId="77" fillId="5" borderId="45" xfId="0" applyFont="1" applyFill="1" applyBorder="1" applyAlignment="1">
      <alignment vertical="center" wrapText="1"/>
    </xf>
    <xf numFmtId="49" fontId="77" fillId="0" borderId="45" xfId="0" quotePrefix="1" applyNumberFormat="1" applyFont="1" applyBorder="1" applyAlignment="1">
      <alignment horizontal="center" vertical="center"/>
    </xf>
    <xf numFmtId="0" fontId="77" fillId="5" borderId="40" xfId="0" applyFont="1" applyFill="1" applyBorder="1" applyAlignment="1">
      <alignment horizontal="right"/>
    </xf>
    <xf numFmtId="0" fontId="77" fillId="5" borderId="41" xfId="0" applyFont="1" applyFill="1" applyBorder="1" applyAlignment="1">
      <alignment horizontal="center"/>
    </xf>
    <xf numFmtId="0" fontId="77" fillId="5" borderId="46" xfId="0" applyFont="1" applyFill="1" applyBorder="1" applyAlignment="1">
      <alignment horizontal="center"/>
    </xf>
    <xf numFmtId="0" fontId="77" fillId="5" borderId="47" xfId="0" applyFont="1" applyFill="1" applyBorder="1" applyAlignment="1">
      <alignment horizontal="left" wrapText="1"/>
    </xf>
    <xf numFmtId="0" fontId="77" fillId="0" borderId="46" xfId="0" applyFont="1" applyBorder="1" applyAlignment="1">
      <alignment horizontal="center"/>
    </xf>
    <xf numFmtId="49" fontId="77" fillId="0" borderId="47" xfId="0" quotePrefix="1" applyNumberFormat="1" applyFont="1" applyBorder="1" applyAlignment="1">
      <alignment horizontal="center"/>
    </xf>
    <xf numFmtId="49" fontId="77" fillId="0" borderId="40" xfId="0" quotePrefix="1" applyNumberFormat="1" applyFont="1" applyBorder="1" applyAlignment="1">
      <alignment horizontal="center"/>
    </xf>
    <xf numFmtId="0" fontId="77" fillId="5" borderId="41" xfId="0" applyFont="1" applyFill="1" applyBorder="1" applyAlignment="1">
      <alignment horizontal="left" vertical="center" wrapText="1"/>
    </xf>
    <xf numFmtId="0" fontId="77" fillId="5" borderId="0" xfId="0" applyFont="1" applyFill="1" applyAlignment="1">
      <alignment horizontal="justify" vertical="center" wrapText="1"/>
    </xf>
    <xf numFmtId="0" fontId="81" fillId="0" borderId="8" xfId="0" applyFont="1" applyBorder="1"/>
    <xf numFmtId="0" fontId="81" fillId="0" borderId="0" xfId="0" applyFont="1"/>
    <xf numFmtId="49" fontId="88" fillId="58" borderId="2" xfId="1" applyNumberFormat="1" applyFont="1" applyFill="1" applyBorder="1" applyAlignment="1">
      <alignment vertical="center" wrapText="1"/>
    </xf>
    <xf numFmtId="49" fontId="88" fillId="58" borderId="16" xfId="1" applyNumberFormat="1" applyFont="1" applyFill="1" applyBorder="1" applyAlignment="1">
      <alignment vertical="center" wrapText="1"/>
    </xf>
    <xf numFmtId="4" fontId="88" fillId="58" borderId="16" xfId="1" applyNumberFormat="1" applyFont="1" applyFill="1" applyBorder="1" applyAlignment="1">
      <alignment vertical="center"/>
    </xf>
    <xf numFmtId="49" fontId="88" fillId="58" borderId="7" xfId="1" applyNumberFormat="1" applyFont="1" applyFill="1" applyBorder="1" applyAlignment="1">
      <alignment horizontal="center" vertical="center" wrapText="1"/>
    </xf>
    <xf numFmtId="49" fontId="88" fillId="58" borderId="17" xfId="1" applyNumberFormat="1" applyFont="1" applyFill="1" applyBorder="1" applyAlignment="1">
      <alignment horizontal="center" vertical="center" wrapText="1"/>
    </xf>
    <xf numFmtId="4" fontId="88" fillId="58" borderId="12" xfId="1" applyNumberFormat="1" applyFont="1" applyFill="1" applyBorder="1" applyAlignment="1">
      <alignment horizontal="center" vertical="center" wrapText="1"/>
    </xf>
    <xf numFmtId="4" fontId="88" fillId="58" borderId="10" xfId="1" applyNumberFormat="1" applyFont="1" applyFill="1" applyBorder="1" applyAlignment="1">
      <alignment horizontal="center" vertical="center" wrapText="1"/>
    </xf>
    <xf numFmtId="4" fontId="88" fillId="58" borderId="17" xfId="1" applyNumberFormat="1" applyFont="1" applyFill="1" applyBorder="1" applyAlignment="1">
      <alignment horizontal="center" vertical="center"/>
    </xf>
    <xf numFmtId="49" fontId="77" fillId="0" borderId="0" xfId="0" applyNumberFormat="1" applyFont="1" applyAlignment="1" applyProtection="1">
      <alignment horizontal="left" vertical="top"/>
      <protection locked="0"/>
    </xf>
    <xf numFmtId="4" fontId="77" fillId="0" borderId="0" xfId="12" applyNumberFormat="1" applyFont="1" applyAlignment="1" applyProtection="1">
      <alignment horizontal="right" vertical="top"/>
      <protection locked="0"/>
    </xf>
    <xf numFmtId="4" fontId="77" fillId="0" borderId="4" xfId="0" applyNumberFormat="1" applyFont="1" applyBorder="1" applyProtection="1">
      <protection locked="0"/>
    </xf>
    <xf numFmtId="0" fontId="77" fillId="0" borderId="5" xfId="12" applyFont="1" applyBorder="1" applyAlignment="1" applyProtection="1">
      <alignment horizontal="center" vertical="top"/>
      <protection locked="0"/>
    </xf>
    <xf numFmtId="49" fontId="77" fillId="0" borderId="0" xfId="12" applyNumberFormat="1" applyFont="1" applyAlignment="1" applyProtection="1">
      <alignment horizontal="left" vertical="top"/>
      <protection locked="0"/>
    </xf>
    <xf numFmtId="4" fontId="77" fillId="0" borderId="6" xfId="0" applyNumberFormat="1" applyFont="1" applyBorder="1" applyProtection="1">
      <protection locked="0"/>
    </xf>
    <xf numFmtId="0" fontId="77" fillId="0" borderId="5" xfId="0" applyFont="1" applyBorder="1" applyAlignment="1" applyProtection="1">
      <alignment horizontal="center" vertical="top"/>
      <protection locked="0"/>
    </xf>
    <xf numFmtId="0" fontId="0" fillId="0" borderId="6" xfId="0" applyBorder="1"/>
    <xf numFmtId="0" fontId="0" fillId="0" borderId="7" xfId="0" applyBorder="1"/>
    <xf numFmtId="0" fontId="36" fillId="0" borderId="0" xfId="0" applyFont="1"/>
    <xf numFmtId="0" fontId="37" fillId="5" borderId="0" xfId="153" applyFont="1" applyFill="1"/>
    <xf numFmtId="0" fontId="37" fillId="5" borderId="0" xfId="153" applyFont="1" applyFill="1" applyAlignment="1">
      <alignment horizontal="center"/>
    </xf>
    <xf numFmtId="0" fontId="37" fillId="5" borderId="8" xfId="153" applyFont="1" applyFill="1" applyBorder="1" applyAlignment="1">
      <alignment horizontal="center"/>
    </xf>
    <xf numFmtId="0" fontId="77" fillId="5" borderId="0" xfId="0" applyFont="1" applyFill="1"/>
    <xf numFmtId="3" fontId="11" fillId="0" borderId="6" xfId="2" applyNumberFormat="1" applyFont="1" applyFill="1" applyBorder="1" applyAlignment="1" applyProtection="1">
      <alignment vertical="top" wrapText="1"/>
      <protection locked="0"/>
    </xf>
    <xf numFmtId="173" fontId="77" fillId="5" borderId="6" xfId="0" applyNumberFormat="1" applyFont="1" applyFill="1" applyBorder="1"/>
    <xf numFmtId="0" fontId="77" fillId="0" borderId="0" xfId="0" applyFont="1" applyFill="1" applyProtection="1">
      <protection locked="0"/>
    </xf>
    <xf numFmtId="0" fontId="77" fillId="0" borderId="16" xfId="0" applyFont="1" applyFill="1" applyBorder="1" applyProtection="1">
      <protection locked="0"/>
    </xf>
    <xf numFmtId="0" fontId="77" fillId="0" borderId="18" xfId="0" applyFont="1" applyFill="1" applyBorder="1" applyProtection="1">
      <protection locked="0"/>
    </xf>
    <xf numFmtId="0" fontId="0" fillId="0" borderId="0" xfId="0" applyAlignment="1">
      <alignment wrapText="1"/>
    </xf>
    <xf numFmtId="0" fontId="37" fillId="0" borderId="5" xfId="0" applyFont="1" applyBorder="1" applyAlignment="1">
      <alignment horizontal="right" vertical="center"/>
    </xf>
    <xf numFmtId="0" fontId="11" fillId="0" borderId="2" xfId="1" applyNumberFormat="1" applyFont="1" applyFill="1" applyBorder="1" applyAlignment="1" applyProtection="1">
      <alignment horizontal="right" vertical="top"/>
      <protection locked="0"/>
    </xf>
    <xf numFmtId="0" fontId="13" fillId="0" borderId="3" xfId="1" applyFont="1" applyFill="1" applyBorder="1" applyAlignment="1" applyProtection="1">
      <alignment horizontal="left" vertical="center" indent="7"/>
      <protection locked="0"/>
    </xf>
    <xf numFmtId="0" fontId="13" fillId="0" borderId="4" xfId="1" applyFont="1" applyFill="1" applyBorder="1" applyAlignment="1" applyProtection="1">
      <alignment horizontal="left" vertical="center" indent="7"/>
      <protection locked="0"/>
    </xf>
    <xf numFmtId="3" fontId="10" fillId="0" borderId="6" xfId="22" applyNumberFormat="1" applyFont="1" applyFill="1" applyBorder="1" applyAlignment="1" applyProtection="1">
      <alignment vertical="top" wrapText="1"/>
      <protection locked="0"/>
    </xf>
    <xf numFmtId="3" fontId="10" fillId="0" borderId="6" xfId="55" applyNumberFormat="1" applyFont="1" applyFill="1" applyBorder="1" applyAlignment="1" applyProtection="1">
      <alignment vertical="top" wrapText="1"/>
      <protection locked="0"/>
    </xf>
    <xf numFmtId="3" fontId="11" fillId="0" borderId="6" xfId="1" applyNumberFormat="1" applyFont="1" applyFill="1" applyBorder="1" applyAlignment="1" applyProtection="1">
      <protection locked="0"/>
    </xf>
    <xf numFmtId="3" fontId="10" fillId="0" borderId="6" xfId="22" applyNumberFormat="1" applyFont="1" applyFill="1" applyBorder="1" applyAlignment="1" applyProtection="1">
      <alignment vertical="top"/>
      <protection locked="0"/>
    </xf>
    <xf numFmtId="3" fontId="10" fillId="0" borderId="6" xfId="1" applyNumberFormat="1" applyFont="1" applyFill="1" applyBorder="1" applyAlignment="1" applyProtection="1">
      <alignment horizontal="center" vertical="center"/>
      <protection locked="0"/>
    </xf>
    <xf numFmtId="0" fontId="77" fillId="5" borderId="0" xfId="0" applyFont="1" applyFill="1"/>
    <xf numFmtId="0" fontId="30" fillId="0" borderId="0" xfId="106" applyFont="1" applyAlignment="1" applyProtection="1">
      <alignment vertical="top"/>
      <protection locked="0"/>
    </xf>
    <xf numFmtId="49" fontId="16" fillId="0" borderId="0" xfId="106" applyNumberFormat="1" applyFont="1" applyAlignment="1" applyProtection="1">
      <alignment vertical="top"/>
      <protection locked="0"/>
    </xf>
    <xf numFmtId="0" fontId="15" fillId="0" borderId="0" xfId="106" applyFont="1" applyAlignment="1" applyProtection="1">
      <alignment vertical="top"/>
      <protection locked="0"/>
    </xf>
    <xf numFmtId="0" fontId="10" fillId="3" borderId="12" xfId="106" applyFont="1" applyFill="1" applyBorder="1" applyAlignment="1">
      <alignment horizontal="center" vertical="center" wrapText="1"/>
    </xf>
    <xf numFmtId="0" fontId="10" fillId="3" borderId="13" xfId="106" applyFont="1" applyFill="1" applyBorder="1" applyAlignment="1">
      <alignment horizontal="center" vertical="center" wrapText="1"/>
    </xf>
    <xf numFmtId="0" fontId="10" fillId="3" borderId="10" xfId="106" applyFont="1" applyFill="1" applyBorder="1" applyAlignment="1">
      <alignment horizontal="center" vertical="center" wrapText="1"/>
    </xf>
    <xf numFmtId="0" fontId="10" fillId="3" borderId="12" xfId="106" quotePrefix="1" applyFont="1" applyFill="1" applyBorder="1" applyAlignment="1">
      <alignment horizontal="center" vertical="center" wrapText="1"/>
    </xf>
    <xf numFmtId="0" fontId="10" fillId="3" borderId="13" xfId="106" quotePrefix="1" applyFont="1" applyFill="1" applyBorder="1" applyAlignment="1">
      <alignment horizontal="center" vertical="center" wrapText="1"/>
    </xf>
    <xf numFmtId="4" fontId="10" fillId="0" borderId="16" xfId="106" applyNumberFormat="1" applyFont="1" applyBorder="1" applyAlignment="1" applyProtection="1">
      <alignment vertical="top"/>
      <protection locked="0"/>
    </xf>
    <xf numFmtId="0" fontId="11" fillId="0" borderId="5" xfId="106" applyFont="1" applyBorder="1" applyAlignment="1">
      <alignment horizontal="center" vertical="top"/>
    </xf>
    <xf numFmtId="0" fontId="11" fillId="0" borderId="0" xfId="106" applyFont="1" applyAlignment="1">
      <alignment horizontal="left" vertical="top" wrapText="1"/>
    </xf>
    <xf numFmtId="4" fontId="11" fillId="0" borderId="18" xfId="106" applyNumberFormat="1" applyFont="1" applyBorder="1" applyAlignment="1" applyProtection="1">
      <alignment vertical="top"/>
      <protection locked="0"/>
    </xf>
    <xf numFmtId="0" fontId="11" fillId="0" borderId="10" xfId="106" quotePrefix="1" applyFont="1" applyBorder="1" applyAlignment="1">
      <alignment horizontal="center" vertical="top"/>
    </xf>
    <xf numFmtId="0" fontId="10" fillId="0" borderId="11" xfId="106" applyFont="1" applyBorder="1" applyAlignment="1">
      <alignment horizontal="center" vertical="top" wrapText="1"/>
    </xf>
    <xf numFmtId="4" fontId="10" fillId="0" borderId="13" xfId="106" applyNumberFormat="1" applyFont="1" applyBorder="1" applyAlignment="1" applyProtection="1">
      <alignment vertical="top"/>
      <protection locked="0"/>
    </xf>
    <xf numFmtId="3" fontId="10" fillId="0" borderId="13" xfId="106" applyNumberFormat="1" applyFont="1" applyBorder="1" applyAlignment="1" applyProtection="1">
      <alignment vertical="top"/>
      <protection locked="0"/>
    </xf>
    <xf numFmtId="0" fontId="11" fillId="0" borderId="3" xfId="106" quotePrefix="1" applyFont="1" applyBorder="1" applyAlignment="1" applyProtection="1">
      <alignment horizontal="center" vertical="top"/>
      <protection locked="0"/>
    </xf>
    <xf numFmtId="0" fontId="11" fillId="0" borderId="3" xfId="106" applyFont="1" applyBorder="1" applyAlignment="1" applyProtection="1">
      <alignment vertical="top"/>
      <protection locked="0"/>
    </xf>
    <xf numFmtId="4" fontId="10" fillId="0" borderId="3" xfId="106" applyNumberFormat="1" applyFont="1" applyBorder="1" applyAlignment="1" applyProtection="1">
      <alignment vertical="top"/>
      <protection locked="0"/>
    </xf>
    <xf numFmtId="4" fontId="10" fillId="0" borderId="10" xfId="106" applyNumberFormat="1" applyFont="1" applyBorder="1" applyAlignment="1" applyProtection="1">
      <alignment vertical="top"/>
      <protection locked="0"/>
    </xf>
    <xf numFmtId="4" fontId="10" fillId="0" borderId="12" xfId="106" applyNumberFormat="1" applyFont="1" applyBorder="1" applyAlignment="1" applyProtection="1">
      <alignment vertical="top"/>
      <protection locked="0"/>
    </xf>
    <xf numFmtId="0" fontId="15" fillId="0" borderId="0" xfId="88" applyFont="1"/>
    <xf numFmtId="0" fontId="0" fillId="0" borderId="0" xfId="106" applyFont="1" applyAlignment="1" applyProtection="1">
      <alignment vertical="top" wrapText="1"/>
      <protection locked="0"/>
    </xf>
    <xf numFmtId="0" fontId="0" fillId="0" borderId="0" xfId="106" applyFont="1" applyAlignment="1" applyProtection="1">
      <alignment vertical="top"/>
      <protection locked="0"/>
    </xf>
    <xf numFmtId="0" fontId="28" fillId="0" borderId="0" xfId="0" applyFont="1" applyAlignment="1">
      <alignment horizontal="center"/>
    </xf>
    <xf numFmtId="9" fontId="0" fillId="0" borderId="0" xfId="821" applyFont="1"/>
    <xf numFmtId="4" fontId="30" fillId="77" borderId="14" xfId="0" applyNumberFormat="1" applyFont="1" applyFill="1" applyBorder="1"/>
    <xf numFmtId="0" fontId="0" fillId="0" borderId="2" xfId="0" applyBorder="1"/>
    <xf numFmtId="0" fontId="0" fillId="0" borderId="3" xfId="0" applyBorder="1"/>
    <xf numFmtId="0" fontId="0" fillId="0" borderId="4" xfId="0" applyBorder="1"/>
    <xf numFmtId="4" fontId="0" fillId="0" borderId="8" xfId="0" applyNumberFormat="1" applyBorder="1"/>
    <xf numFmtId="4" fontId="0" fillId="0" borderId="9" xfId="0" applyNumberFormat="1" applyBorder="1"/>
    <xf numFmtId="0" fontId="105" fillId="0" borderId="0" xfId="0" applyFont="1" applyAlignment="1">
      <alignment horizontal="center"/>
    </xf>
    <xf numFmtId="0" fontId="105" fillId="0" borderId="0" xfId="0" applyFont="1" applyAlignment="1">
      <alignment horizontal="left"/>
    </xf>
    <xf numFmtId="0" fontId="77" fillId="5" borderId="0" xfId="0" applyFont="1" applyFill="1"/>
    <xf numFmtId="0" fontId="77" fillId="5" borderId="0" xfId="0" applyFont="1" applyFill="1"/>
    <xf numFmtId="43" fontId="77" fillId="0" borderId="5" xfId="172" applyFont="1" applyFill="1" applyBorder="1" applyAlignment="1">
      <alignment vertical="center" wrapText="1"/>
    </xf>
    <xf numFmtId="0" fontId="15" fillId="0" borderId="5" xfId="0" applyFont="1" applyFill="1" applyBorder="1" applyAlignment="1">
      <alignment horizontal="center" vertical="center"/>
    </xf>
    <xf numFmtId="0" fontId="15" fillId="0" borderId="0" xfId="0" applyFont="1" applyFill="1" applyAlignment="1">
      <alignment horizontal="center" vertical="center"/>
    </xf>
    <xf numFmtId="0" fontId="15" fillId="0" borderId="0" xfId="0" applyFont="1" applyFill="1" applyAlignment="1" applyProtection="1">
      <alignment horizontal="center" vertical="center"/>
      <protection locked="0"/>
    </xf>
    <xf numFmtId="174" fontId="15" fillId="0" borderId="0" xfId="0" applyNumberFormat="1" applyFont="1" applyFill="1" applyAlignment="1" applyProtection="1">
      <alignment horizontal="right" vertical="center"/>
      <protection locked="0"/>
    </xf>
    <xf numFmtId="0" fontId="87" fillId="0" borderId="0" xfId="0" applyFont="1" applyFill="1" applyAlignment="1">
      <alignment wrapText="1"/>
    </xf>
    <xf numFmtId="0" fontId="87" fillId="0" borderId="0" xfId="0" applyFont="1" applyFill="1" applyAlignment="1">
      <alignment vertical="center" wrapText="1"/>
    </xf>
    <xf numFmtId="0" fontId="15" fillId="0" borderId="0" xfId="0" applyFont="1" applyFill="1" applyAlignment="1">
      <alignment vertical="center"/>
    </xf>
    <xf numFmtId="0" fontId="15" fillId="0" borderId="0" xfId="0" applyFont="1" applyFill="1" applyAlignment="1" applyProtection="1">
      <alignment horizontal="center" vertical="center" wrapText="1"/>
      <protection locked="0"/>
    </xf>
    <xf numFmtId="9" fontId="15" fillId="0" borderId="0" xfId="0" applyNumberFormat="1" applyFont="1" applyFill="1" applyAlignment="1" applyProtection="1">
      <alignment horizontal="center" vertical="center"/>
      <protection locked="0"/>
    </xf>
    <xf numFmtId="0" fontId="87" fillId="0" borderId="6" xfId="0" applyFont="1" applyFill="1" applyBorder="1" applyAlignment="1">
      <alignment vertical="center" wrapText="1"/>
    </xf>
    <xf numFmtId="0" fontId="15" fillId="0" borderId="0" xfId="0" applyFont="1" applyFill="1"/>
    <xf numFmtId="0" fontId="0" fillId="0" borderId="0" xfId="0" applyFill="1"/>
    <xf numFmtId="0" fontId="77" fillId="0" borderId="0" xfId="0" applyFont="1" applyAlignment="1">
      <alignment horizontal="center"/>
    </xf>
    <xf numFmtId="0" fontId="77" fillId="5" borderId="0" xfId="0" applyFont="1" applyFill="1"/>
    <xf numFmtId="0" fontId="0" fillId="0" borderId="0" xfId="0" applyAlignment="1">
      <alignment horizontal="center"/>
    </xf>
    <xf numFmtId="4" fontId="0" fillId="0" borderId="6" xfId="0" applyNumberFormat="1" applyBorder="1"/>
    <xf numFmtId="0" fontId="0" fillId="77" borderId="0" xfId="0" applyFill="1"/>
    <xf numFmtId="0" fontId="0" fillId="0" borderId="0" xfId="0" applyBorder="1"/>
    <xf numFmtId="4" fontId="0" fillId="0" borderId="0" xfId="0" applyNumberFormat="1" applyBorder="1"/>
    <xf numFmtId="0" fontId="9" fillId="0" borderId="0" xfId="0" applyFont="1" applyBorder="1" applyAlignment="1">
      <alignment horizontal="center" vertical="center" wrapText="1"/>
    </xf>
    <xf numFmtId="0" fontId="9" fillId="0" borderId="0" xfId="0" applyFont="1" applyBorder="1" applyAlignment="1">
      <alignment vertical="center"/>
    </xf>
    <xf numFmtId="0" fontId="9" fillId="0" borderId="0" xfId="0" applyFont="1" applyBorder="1"/>
    <xf numFmtId="0" fontId="9" fillId="0" borderId="0" xfId="0" applyFont="1" applyBorder="1" applyAlignment="1">
      <alignment horizontal="left" vertical="center"/>
    </xf>
    <xf numFmtId="0" fontId="9" fillId="0" borderId="0" xfId="0" applyFont="1" applyBorder="1" applyAlignment="1">
      <alignment horizontal="center" vertical="center"/>
    </xf>
    <xf numFmtId="43" fontId="77" fillId="0" borderId="0" xfId="172" applyFont="1" applyFill="1" applyBorder="1"/>
    <xf numFmtId="0" fontId="77" fillId="5" borderId="0" xfId="0" applyFont="1" applyFill="1"/>
    <xf numFmtId="0" fontId="77" fillId="5" borderId="0" xfId="0" applyFont="1" applyFill="1"/>
    <xf numFmtId="0" fontId="77" fillId="5" borderId="0" xfId="0" applyFont="1" applyFill="1"/>
    <xf numFmtId="0" fontId="77" fillId="5" borderId="0" xfId="0" applyFont="1" applyFill="1"/>
    <xf numFmtId="0" fontId="77" fillId="0" borderId="0" xfId="0" applyFont="1" applyAlignment="1">
      <alignment horizontal="center"/>
    </xf>
    <xf numFmtId="0" fontId="0" fillId="0" borderId="0" xfId="0" applyNumberFormat="1"/>
    <xf numFmtId="4" fontId="11" fillId="0" borderId="18" xfId="106" applyNumberFormat="1" applyFont="1" applyBorder="1" applyAlignment="1" applyProtection="1">
      <alignment vertical="center"/>
      <protection locked="0"/>
    </xf>
    <xf numFmtId="4" fontId="0" fillId="0" borderId="8" xfId="0" applyNumberFormat="1" applyBorder="1" applyAlignment="1">
      <alignment vertical="center"/>
    </xf>
    <xf numFmtId="0" fontId="106" fillId="0" borderId="13" xfId="0" applyFont="1" applyBorder="1"/>
    <xf numFmtId="0" fontId="106" fillId="0" borderId="13" xfId="0" applyFont="1" applyBorder="1" applyAlignment="1">
      <alignment horizontal="left"/>
    </xf>
    <xf numFmtId="0" fontId="106" fillId="0" borderId="13" xfId="0" applyFont="1" applyBorder="1" applyAlignment="1">
      <alignment horizontal="left" vertical="center"/>
    </xf>
    <xf numFmtId="43" fontId="106" fillId="0" borderId="13" xfId="172" applyFont="1" applyFill="1" applyBorder="1"/>
    <xf numFmtId="0" fontId="77" fillId="5" borderId="0" xfId="0" applyFont="1" applyFill="1"/>
    <xf numFmtId="0" fontId="77" fillId="5" borderId="0" xfId="0" applyFont="1" applyFill="1"/>
    <xf numFmtId="0" fontId="77" fillId="0" borderId="0" xfId="0" applyFont="1" applyAlignment="1">
      <alignment horizontal="center"/>
    </xf>
    <xf numFmtId="4" fontId="0" fillId="0" borderId="17" xfId="0" applyNumberFormat="1" applyBorder="1" applyAlignment="1">
      <alignment vertical="center"/>
    </xf>
    <xf numFmtId="0" fontId="77" fillId="5" borderId="0" xfId="0" applyFont="1" applyFill="1"/>
    <xf numFmtId="0" fontId="106" fillId="0" borderId="13" xfId="0" applyFont="1" applyBorder="1" applyAlignment="1">
      <alignment horizontal="center"/>
    </xf>
    <xf numFmtId="10" fontId="77" fillId="0" borderId="18" xfId="0" applyNumberFormat="1" applyFont="1" applyFill="1" applyBorder="1" applyProtection="1">
      <protection locked="0"/>
    </xf>
    <xf numFmtId="49" fontId="77" fillId="0" borderId="0" xfId="0" applyNumberFormat="1" applyFont="1" applyAlignment="1" applyProtection="1">
      <alignment horizontal="right" vertical="top"/>
      <protection locked="0"/>
    </xf>
    <xf numFmtId="4" fontId="11" fillId="0" borderId="13" xfId="116" applyNumberFormat="1" applyFont="1" applyBorder="1" applyAlignment="1">
      <alignment horizontal="right" vertical="center" wrapText="1" indent="1"/>
    </xf>
    <xf numFmtId="0" fontId="77" fillId="0" borderId="0" xfId="0" applyFont="1" applyAlignment="1">
      <alignment horizontal="center"/>
    </xf>
    <xf numFmtId="0" fontId="77" fillId="5" borderId="0" xfId="0" applyFont="1" applyFill="1"/>
    <xf numFmtId="0" fontId="35" fillId="0" borderId="0" xfId="817" applyFont="1" applyAlignment="1">
      <alignment horizontal="center" vertical="center"/>
    </xf>
    <xf numFmtId="0" fontId="77" fillId="0" borderId="0" xfId="0" applyFont="1" applyAlignment="1">
      <alignment horizontal="center"/>
    </xf>
    <xf numFmtId="4" fontId="77" fillId="0" borderId="6" xfId="0" applyNumberFormat="1" applyFont="1" applyBorder="1"/>
    <xf numFmtId="43" fontId="9" fillId="5" borderId="0" xfId="172" applyFont="1" applyFill="1" applyBorder="1"/>
    <xf numFmtId="0" fontId="77" fillId="5" borderId="0" xfId="0" applyFont="1" applyFill="1" applyAlignment="1">
      <alignment horizontal="right" vertical="top"/>
    </xf>
    <xf numFmtId="43" fontId="9" fillId="5" borderId="0" xfId="172" applyFont="1" applyFill="1" applyBorder="1" applyAlignment="1">
      <alignment vertical="top"/>
    </xf>
    <xf numFmtId="0" fontId="9" fillId="0" borderId="0" xfId="1" applyAlignment="1" applyProtection="1">
      <alignment vertical="top" wrapText="1"/>
      <protection locked="0"/>
    </xf>
    <xf numFmtId="0" fontId="11" fillId="0" borderId="0" xfId="1" applyFont="1" applyAlignment="1" applyProtection="1">
      <alignment horizontal="right" vertical="top"/>
      <protection locked="0"/>
    </xf>
    <xf numFmtId="0" fontId="110" fillId="0" borderId="0" xfId="0" applyFont="1"/>
    <xf numFmtId="0" fontId="11" fillId="0" borderId="0" xfId="1" applyFont="1" applyProtection="1">
      <protection locked="0"/>
    </xf>
    <xf numFmtId="4" fontId="11" fillId="0" borderId="0" xfId="1" applyNumberFormat="1" applyFont="1" applyProtection="1">
      <protection locked="0"/>
    </xf>
    <xf numFmtId="0" fontId="25" fillId="0" borderId="0" xfId="1" applyFont="1" applyProtection="1">
      <protection locked="0"/>
    </xf>
    <xf numFmtId="0" fontId="15" fillId="0" borderId="0" xfId="174" applyFont="1" applyAlignment="1" applyProtection="1">
      <alignment vertical="top"/>
      <protection locked="0"/>
    </xf>
    <xf numFmtId="0" fontId="9" fillId="5" borderId="0" xfId="0" applyFont="1" applyFill="1" applyAlignment="1" applyProtection="1">
      <alignment horizontal="center" vertical="center"/>
      <protection locked="0"/>
    </xf>
    <xf numFmtId="0" fontId="77" fillId="5" borderId="0" xfId="0" applyFont="1" applyFill="1" applyAlignment="1" applyProtection="1">
      <alignment horizontal="center"/>
      <protection locked="0"/>
    </xf>
    <xf numFmtId="0" fontId="9" fillId="5" borderId="0" xfId="0" applyFont="1" applyFill="1" applyAlignment="1" applyProtection="1">
      <alignment horizontal="center" vertical="top" wrapText="1"/>
      <protection locked="0"/>
    </xf>
    <xf numFmtId="0" fontId="9" fillId="0" borderId="0" xfId="1" applyAlignment="1">
      <alignment vertical="center"/>
    </xf>
    <xf numFmtId="0" fontId="15" fillId="0" borderId="0" xfId="818" applyProtection="1">
      <protection locked="0"/>
    </xf>
    <xf numFmtId="0" fontId="3" fillId="0" borderId="0" xfId="864"/>
    <xf numFmtId="0" fontId="12" fillId="0" borderId="0" xfId="864" applyFont="1"/>
    <xf numFmtId="0" fontId="12" fillId="0" borderId="0" xfId="864" applyFont="1" applyProtection="1">
      <protection locked="0"/>
    </xf>
    <xf numFmtId="0" fontId="3" fillId="57" borderId="13" xfId="864" applyFill="1" applyBorder="1"/>
    <xf numFmtId="0" fontId="3" fillId="57" borderId="13" xfId="864" applyFill="1" applyBorder="1" applyAlignment="1">
      <alignment horizontal="center"/>
    </xf>
    <xf numFmtId="0" fontId="13" fillId="0" borderId="4" xfId="1" applyFont="1" applyFill="1" applyBorder="1" applyAlignment="1" applyProtection="1">
      <alignment horizontal="left" vertical="center" wrapText="1" indent="4"/>
      <protection locked="0"/>
    </xf>
    <xf numFmtId="49" fontId="9" fillId="5" borderId="17" xfId="0" applyNumberFormat="1" applyFont="1" applyFill="1" applyBorder="1" applyAlignment="1">
      <alignment horizontal="left"/>
    </xf>
    <xf numFmtId="4" fontId="77" fillId="0" borderId="17" xfId="0" applyNumberFormat="1" applyFont="1" applyBorder="1"/>
    <xf numFmtId="4" fontId="77" fillId="0" borderId="0" xfId="821" applyNumberFormat="1" applyFont="1" applyBorder="1"/>
    <xf numFmtId="4" fontId="77" fillId="0" borderId="8" xfId="821" applyNumberFormat="1" applyFont="1" applyBorder="1"/>
    <xf numFmtId="4" fontId="77" fillId="0" borderId="3" xfId="821" applyNumberFormat="1" applyFont="1" applyBorder="1"/>
    <xf numFmtId="0" fontId="77" fillId="0" borderId="0" xfId="0" applyFont="1" applyBorder="1"/>
    <xf numFmtId="4" fontId="77" fillId="0" borderId="0" xfId="0" applyNumberFormat="1" applyFont="1" applyBorder="1"/>
    <xf numFmtId="4" fontId="77" fillId="0" borderId="8" xfId="0" applyNumberFormat="1" applyFont="1" applyBorder="1"/>
    <xf numFmtId="49" fontId="9" fillId="0" borderId="16" xfId="0" applyNumberFormat="1" applyFont="1" applyBorder="1" applyAlignment="1">
      <alignment horizontal="left"/>
    </xf>
    <xf numFmtId="4" fontId="77" fillId="0" borderId="3" xfId="0" applyNumberFormat="1" applyFont="1" applyBorder="1"/>
    <xf numFmtId="0" fontId="72" fillId="0" borderId="7" xfId="817" applyFont="1" applyBorder="1" applyAlignment="1">
      <alignment horizontal="center" vertical="center" wrapText="1"/>
    </xf>
    <xf numFmtId="0" fontId="73" fillId="0" borderId="8" xfId="817" applyFont="1" applyBorder="1" applyAlignment="1">
      <alignment vertical="center" wrapText="1"/>
    </xf>
    <xf numFmtId="3" fontId="74" fillId="5" borderId="17" xfId="5" applyNumberFormat="1" applyFont="1" applyFill="1" applyBorder="1" applyAlignment="1" applyProtection="1">
      <alignment vertical="center"/>
      <protection locked="0"/>
    </xf>
    <xf numFmtId="3" fontId="74" fillId="5" borderId="17" xfId="5" applyNumberFormat="1" applyFont="1" applyFill="1" applyBorder="1" applyAlignment="1">
      <alignment vertical="center"/>
    </xf>
    <xf numFmtId="0" fontId="72" fillId="0" borderId="2" xfId="817" applyFont="1" applyBorder="1" applyAlignment="1">
      <alignment horizontal="center" vertical="center" wrapText="1"/>
    </xf>
    <xf numFmtId="0" fontId="73" fillId="0" borderId="3" xfId="817" applyFont="1" applyBorder="1" applyAlignment="1">
      <alignment vertical="center" wrapText="1"/>
    </xf>
    <xf numFmtId="3" fontId="74" fillId="5" borderId="16" xfId="5" applyNumberFormat="1" applyFont="1" applyFill="1" applyBorder="1" applyAlignment="1" applyProtection="1">
      <alignment vertical="center"/>
      <protection locked="0"/>
    </xf>
    <xf numFmtId="3" fontId="74" fillId="5" borderId="16" xfId="5" applyNumberFormat="1" applyFont="1" applyFill="1" applyBorder="1" applyAlignment="1">
      <alignment vertical="center"/>
    </xf>
    <xf numFmtId="0" fontId="16" fillId="0" borderId="0" xfId="0" applyFont="1" applyAlignment="1">
      <alignment horizontal="center"/>
    </xf>
    <xf numFmtId="0" fontId="77" fillId="0" borderId="2" xfId="0" applyFont="1" applyBorder="1" applyAlignment="1" applyProtection="1">
      <alignment horizontal="center" vertical="top"/>
      <protection locked="0"/>
    </xf>
    <xf numFmtId="0" fontId="9" fillId="5" borderId="0" xfId="0" applyFont="1" applyFill="1" applyAlignment="1" applyProtection="1">
      <alignment horizontal="center" vertical="top" wrapText="1"/>
      <protection locked="0"/>
    </xf>
    <xf numFmtId="0" fontId="77" fillId="0" borderId="0" xfId="0" applyFont="1" applyAlignment="1">
      <alignment horizontal="center"/>
    </xf>
    <xf numFmtId="0" fontId="10" fillId="3" borderId="10" xfId="1" applyFont="1" applyFill="1" applyBorder="1" applyAlignment="1" applyProtection="1">
      <alignment horizontal="center" vertical="center" wrapText="1"/>
      <protection locked="0"/>
    </xf>
    <xf numFmtId="0" fontId="10" fillId="3" borderId="11" xfId="1" applyFont="1" applyFill="1" applyBorder="1" applyAlignment="1" applyProtection="1">
      <alignment horizontal="center" vertical="center" wrapText="1"/>
      <protection locked="0"/>
    </xf>
    <xf numFmtId="0" fontId="10" fillId="3" borderId="12" xfId="1" applyFont="1" applyFill="1" applyBorder="1" applyAlignment="1" applyProtection="1">
      <alignment horizontal="center" vertical="center" wrapText="1"/>
      <protection locked="0"/>
    </xf>
    <xf numFmtId="0" fontId="9" fillId="5" borderId="8" xfId="0" applyFont="1" applyFill="1" applyBorder="1" applyAlignment="1" applyProtection="1">
      <alignment horizontal="center"/>
      <protection locked="0"/>
    </xf>
    <xf numFmtId="0" fontId="9" fillId="5" borderId="0" xfId="0" applyFont="1" applyFill="1" applyAlignment="1" applyProtection="1">
      <alignment horizontal="center" vertical="center"/>
      <protection locked="0"/>
    </xf>
    <xf numFmtId="0" fontId="77" fillId="5" borderId="3" xfId="0" applyFont="1" applyFill="1" applyBorder="1" applyAlignment="1" applyProtection="1">
      <alignment horizontal="center"/>
      <protection locked="0"/>
    </xf>
    <xf numFmtId="0" fontId="10" fillId="3" borderId="10" xfId="1" applyFont="1" applyFill="1" applyBorder="1" applyAlignment="1">
      <alignment horizontal="center" vertical="center" wrapText="1"/>
    </xf>
    <xf numFmtId="0" fontId="10" fillId="3" borderId="11" xfId="1" applyFont="1" applyFill="1" applyBorder="1" applyAlignment="1">
      <alignment horizontal="center" vertical="center" wrapText="1"/>
    </xf>
    <xf numFmtId="0" fontId="11" fillId="0" borderId="3" xfId="1" applyFont="1" applyBorder="1" applyAlignment="1">
      <alignment horizontal="left" vertical="center" wrapText="1"/>
    </xf>
    <xf numFmtId="0" fontId="15" fillId="0" borderId="3" xfId="0" applyFont="1" applyBorder="1" applyAlignment="1" applyProtection="1">
      <alignment horizontal="left" vertical="center"/>
      <protection locked="0"/>
    </xf>
    <xf numFmtId="0" fontId="11" fillId="0" borderId="3" xfId="1" applyFont="1" applyFill="1" applyBorder="1" applyAlignment="1" applyProtection="1">
      <alignment horizontal="left" vertical="center" shrinkToFit="1"/>
      <protection locked="0"/>
    </xf>
    <xf numFmtId="0" fontId="10" fillId="3" borderId="12" xfId="1" applyFont="1" applyFill="1" applyBorder="1" applyAlignment="1" applyProtection="1">
      <alignment horizontal="center" vertical="center"/>
      <protection locked="0"/>
    </xf>
    <xf numFmtId="49" fontId="12" fillId="57" borderId="10" xfId="0" applyNumberFormat="1" applyFont="1" applyFill="1" applyBorder="1" applyAlignment="1">
      <alignment horizontal="center" vertical="center"/>
    </xf>
    <xf numFmtId="49" fontId="12" fillId="57" borderId="12" xfId="0" applyNumberFormat="1" applyFont="1" applyFill="1" applyBorder="1" applyAlignment="1">
      <alignment horizontal="center" vertical="center"/>
    </xf>
    <xf numFmtId="0" fontId="77" fillId="57" borderId="0" xfId="0" applyFont="1" applyFill="1" applyAlignment="1">
      <alignment horizontal="center"/>
    </xf>
    <xf numFmtId="0" fontId="12" fillId="57" borderId="0" xfId="0" applyFont="1" applyFill="1" applyAlignment="1">
      <alignment horizontal="center" vertical="center"/>
    </xf>
    <xf numFmtId="0" fontId="78" fillId="0" borderId="0" xfId="0" applyFont="1" applyAlignment="1">
      <alignment horizontal="center"/>
    </xf>
    <xf numFmtId="0" fontId="77" fillId="57" borderId="10" xfId="0" applyFont="1" applyFill="1" applyBorder="1" applyAlignment="1">
      <alignment horizontal="center"/>
    </xf>
    <xf numFmtId="0" fontId="77" fillId="57" borderId="12" xfId="0" applyFont="1" applyFill="1" applyBorder="1" applyAlignment="1">
      <alignment horizontal="center"/>
    </xf>
    <xf numFmtId="0" fontId="82" fillId="0" borderId="13" xfId="0" applyFont="1" applyBorder="1" applyAlignment="1">
      <alignment vertical="center" wrapText="1"/>
    </xf>
    <xf numFmtId="0" fontId="82" fillId="57" borderId="2" xfId="0" applyFont="1" applyFill="1" applyBorder="1" applyAlignment="1">
      <alignment horizontal="center" vertical="center" wrapText="1"/>
    </xf>
    <xf numFmtId="0" fontId="82" fillId="57" borderId="3" xfId="0" applyFont="1" applyFill="1" applyBorder="1" applyAlignment="1">
      <alignment horizontal="center" vertical="center" wrapText="1"/>
    </xf>
    <xf numFmtId="0" fontId="82" fillId="57" borderId="4" xfId="0" applyFont="1" applyFill="1" applyBorder="1" applyAlignment="1">
      <alignment horizontal="center" vertical="center" wrapText="1"/>
    </xf>
    <xf numFmtId="0" fontId="82" fillId="57" borderId="5" xfId="0" applyFont="1" applyFill="1" applyBorder="1" applyAlignment="1">
      <alignment horizontal="center" vertical="center"/>
    </xf>
    <xf numFmtId="0" fontId="82" fillId="57" borderId="0" xfId="0" applyFont="1" applyFill="1" applyAlignment="1">
      <alignment horizontal="center" vertical="center"/>
    </xf>
    <xf numFmtId="0" fontId="82" fillId="57" borderId="6" xfId="0" applyFont="1" applyFill="1" applyBorder="1" applyAlignment="1">
      <alignment horizontal="center" vertical="center"/>
    </xf>
    <xf numFmtId="0" fontId="82" fillId="57" borderId="7" xfId="0" applyFont="1" applyFill="1" applyBorder="1" applyAlignment="1">
      <alignment horizontal="center" vertical="center"/>
    </xf>
    <xf numFmtId="0" fontId="82" fillId="57" borderId="8" xfId="0" applyFont="1" applyFill="1" applyBorder="1" applyAlignment="1">
      <alignment horizontal="center" vertical="center"/>
    </xf>
    <xf numFmtId="0" fontId="82" fillId="57" borderId="9" xfId="0" applyFont="1" applyFill="1" applyBorder="1" applyAlignment="1">
      <alignment horizontal="center" vertical="center"/>
    </xf>
    <xf numFmtId="0" fontId="82" fillId="57" borderId="10" xfId="0" applyFont="1" applyFill="1" applyBorder="1" applyAlignment="1">
      <alignment vertical="center"/>
    </xf>
    <xf numFmtId="0" fontId="82" fillId="57" borderId="12" xfId="0" applyFont="1" applyFill="1" applyBorder="1" applyAlignment="1">
      <alignment vertical="center"/>
    </xf>
    <xf numFmtId="0" fontId="77" fillId="5" borderId="0" xfId="0" applyFont="1" applyFill="1"/>
    <xf numFmtId="0" fontId="83" fillId="0" borderId="13" xfId="0" applyFont="1" applyBorder="1" applyAlignment="1">
      <alignment horizontal="left" vertical="center" wrapText="1"/>
    </xf>
    <xf numFmtId="0" fontId="83" fillId="0" borderId="10" xfId="0" applyFont="1" applyBorder="1" applyAlignment="1">
      <alignment horizontal="left" vertical="center" wrapText="1"/>
    </xf>
    <xf numFmtId="0" fontId="83" fillId="0" borderId="12" xfId="0" applyFont="1" applyBorder="1" applyAlignment="1">
      <alignment horizontal="left" vertical="center" wrapText="1"/>
    </xf>
    <xf numFmtId="0" fontId="83" fillId="0" borderId="10" xfId="0" applyFont="1" applyBorder="1" applyAlignment="1">
      <alignment vertical="center"/>
    </xf>
    <xf numFmtId="0" fontId="83" fillId="0" borderId="12" xfId="0" applyFont="1" applyBorder="1" applyAlignment="1">
      <alignment vertical="center"/>
    </xf>
    <xf numFmtId="0" fontId="82" fillId="57" borderId="13" xfId="0" applyFont="1" applyFill="1" applyBorder="1" applyAlignment="1">
      <alignment vertical="center"/>
    </xf>
    <xf numFmtId="0" fontId="82" fillId="0" borderId="13" xfId="0" applyFont="1" applyBorder="1" applyAlignment="1">
      <alignment vertical="center"/>
    </xf>
    <xf numFmtId="0" fontId="83" fillId="0" borderId="10" xfId="0" applyFont="1" applyBorder="1" applyAlignment="1">
      <alignment horizontal="left" vertical="center"/>
    </xf>
    <xf numFmtId="0" fontId="83" fillId="0" borderId="12" xfId="0" applyFont="1" applyBorder="1" applyAlignment="1">
      <alignment horizontal="left" vertical="center"/>
    </xf>
    <xf numFmtId="0" fontId="10" fillId="0" borderId="5" xfId="174" applyFont="1" applyFill="1" applyBorder="1" applyAlignment="1" applyProtection="1">
      <alignment horizontal="left" vertical="top" wrapText="1"/>
    </xf>
    <xf numFmtId="0" fontId="10" fillId="0" borderId="6" xfId="174" applyFont="1" applyFill="1" applyBorder="1" applyAlignment="1" applyProtection="1">
      <alignment horizontal="left" vertical="top" wrapText="1"/>
    </xf>
    <xf numFmtId="0" fontId="0" fillId="0" borderId="0" xfId="174" applyFont="1" applyFill="1" applyBorder="1" applyAlignment="1" applyProtection="1">
      <alignment horizontal="left" vertical="top" wrapText="1"/>
      <protection locked="0"/>
    </xf>
    <xf numFmtId="3" fontId="11" fillId="0" borderId="16" xfId="174" applyNumberFormat="1" applyFont="1" applyFill="1" applyBorder="1" applyAlignment="1" applyProtection="1">
      <alignment horizontal="right" vertical="top"/>
      <protection locked="0"/>
    </xf>
    <xf numFmtId="3" fontId="11" fillId="0" borderId="17" xfId="174" applyNumberFormat="1" applyFont="1" applyFill="1" applyBorder="1" applyAlignment="1" applyProtection="1">
      <alignment horizontal="right" vertical="top"/>
      <protection locked="0"/>
    </xf>
    <xf numFmtId="0" fontId="10" fillId="3" borderId="10" xfId="174" applyFont="1" applyFill="1" applyBorder="1" applyAlignment="1" applyProtection="1">
      <alignment horizontal="center" vertical="center" wrapText="1"/>
      <protection locked="0"/>
    </xf>
    <xf numFmtId="0" fontId="10" fillId="3" borderId="11" xfId="174" applyFont="1" applyFill="1" applyBorder="1" applyAlignment="1" applyProtection="1">
      <alignment horizontal="center" vertical="center" wrapText="1"/>
      <protection locked="0"/>
    </xf>
    <xf numFmtId="0" fontId="10" fillId="3" borderId="12" xfId="174" applyFont="1" applyFill="1" applyBorder="1" applyAlignment="1" applyProtection="1">
      <alignment horizontal="center" vertical="center" wrapText="1"/>
      <protection locked="0"/>
    </xf>
    <xf numFmtId="0" fontId="10" fillId="3" borderId="2" xfId="174" applyFont="1" applyFill="1" applyBorder="1" applyAlignment="1">
      <alignment horizontal="center" vertical="center"/>
    </xf>
    <xf numFmtId="0" fontId="10" fillId="3" borderId="4" xfId="174" applyFont="1" applyFill="1" applyBorder="1" applyAlignment="1">
      <alignment horizontal="center" vertical="center"/>
    </xf>
    <xf numFmtId="0" fontId="10" fillId="3" borderId="5" xfId="174" applyFont="1" applyFill="1" applyBorder="1" applyAlignment="1">
      <alignment horizontal="center" vertical="center"/>
    </xf>
    <xf numFmtId="0" fontId="10" fillId="3" borderId="6" xfId="174" applyFont="1" applyFill="1" applyBorder="1" applyAlignment="1">
      <alignment horizontal="center" vertical="center"/>
    </xf>
    <xf numFmtId="0" fontId="10" fillId="3" borderId="7" xfId="174" applyFont="1" applyFill="1" applyBorder="1" applyAlignment="1">
      <alignment horizontal="center" vertical="center"/>
    </xf>
    <xf numFmtId="0" fontId="10" fillId="3" borderId="9" xfId="174" applyFont="1" applyFill="1" applyBorder="1" applyAlignment="1">
      <alignment horizontal="center" vertical="center"/>
    </xf>
    <xf numFmtId="0" fontId="10" fillId="3" borderId="16" xfId="174" applyFont="1" applyFill="1" applyBorder="1" applyAlignment="1">
      <alignment horizontal="center" vertical="center" wrapText="1"/>
    </xf>
    <xf numFmtId="0" fontId="10" fillId="3" borderId="17" xfId="174" applyFont="1" applyFill="1" applyBorder="1" applyAlignment="1">
      <alignment horizontal="center" vertical="center" wrapText="1"/>
    </xf>
    <xf numFmtId="0" fontId="10" fillId="3" borderId="2" xfId="174" applyFont="1" applyFill="1" applyBorder="1" applyAlignment="1">
      <alignment horizontal="center" vertical="center" wrapText="1"/>
    </xf>
    <xf numFmtId="0" fontId="10" fillId="3" borderId="4" xfId="174" applyFont="1" applyFill="1" applyBorder="1" applyAlignment="1">
      <alignment horizontal="center" vertical="center" wrapText="1"/>
    </xf>
    <xf numFmtId="0" fontId="10" fillId="3" borderId="5" xfId="174" applyFont="1" applyFill="1" applyBorder="1" applyAlignment="1">
      <alignment horizontal="center" vertical="center" wrapText="1"/>
    </xf>
    <xf numFmtId="0" fontId="10" fillId="3" borderId="6" xfId="174" applyFont="1" applyFill="1" applyBorder="1" applyAlignment="1">
      <alignment horizontal="center" vertical="center" wrapText="1"/>
    </xf>
    <xf numFmtId="0" fontId="10" fillId="3" borderId="7" xfId="174" applyFont="1" applyFill="1" applyBorder="1" applyAlignment="1">
      <alignment horizontal="center" vertical="center" wrapText="1"/>
    </xf>
    <xf numFmtId="0" fontId="10" fillId="3" borderId="9" xfId="174" applyFont="1" applyFill="1" applyBorder="1" applyAlignment="1">
      <alignment horizontal="center" vertical="center" wrapText="1"/>
    </xf>
    <xf numFmtId="3" fontId="10" fillId="3" borderId="10" xfId="174" applyNumberFormat="1" applyFont="1" applyFill="1" applyBorder="1" applyAlignment="1" applyProtection="1">
      <alignment horizontal="center" vertical="center" wrapText="1"/>
      <protection locked="0"/>
    </xf>
    <xf numFmtId="3" fontId="10" fillId="3" borderId="11" xfId="174" applyNumberFormat="1" applyFont="1" applyFill="1" applyBorder="1" applyAlignment="1" applyProtection="1">
      <alignment horizontal="center" vertical="center" wrapText="1"/>
      <protection locked="0"/>
    </xf>
    <xf numFmtId="3" fontId="10" fillId="3" borderId="12" xfId="174" applyNumberFormat="1" applyFont="1" applyFill="1" applyBorder="1" applyAlignment="1" applyProtection="1">
      <alignment horizontal="center" vertical="center" wrapText="1"/>
      <protection locked="0"/>
    </xf>
    <xf numFmtId="3" fontId="10" fillId="3" borderId="16" xfId="174" applyNumberFormat="1" applyFont="1" applyFill="1" applyBorder="1" applyAlignment="1">
      <alignment horizontal="center" vertical="center" wrapText="1"/>
    </xf>
    <xf numFmtId="3" fontId="10" fillId="3" borderId="17" xfId="174" applyNumberFormat="1" applyFont="1" applyFill="1" applyBorder="1" applyAlignment="1">
      <alignment horizontal="center" vertical="center" wrapText="1"/>
    </xf>
    <xf numFmtId="0" fontId="77" fillId="5" borderId="0" xfId="0" applyFont="1" applyFill="1" applyAlignment="1" applyProtection="1">
      <alignment horizontal="center"/>
      <protection locked="0"/>
    </xf>
    <xf numFmtId="0" fontId="0" fillId="0" borderId="0" xfId="106" applyFont="1" applyAlignment="1" applyProtection="1">
      <alignment horizontal="left" vertical="top" wrapText="1"/>
      <protection locked="0"/>
    </xf>
    <xf numFmtId="0" fontId="10" fillId="3" borderId="10" xfId="106" applyFont="1" applyFill="1" applyBorder="1" applyAlignment="1" applyProtection="1">
      <alignment horizontal="center" vertical="center" wrapText="1"/>
      <protection locked="0"/>
    </xf>
    <xf numFmtId="0" fontId="10" fillId="3" borderId="11" xfId="106" applyFont="1" applyFill="1" applyBorder="1" applyAlignment="1" applyProtection="1">
      <alignment horizontal="center" vertical="center" wrapText="1"/>
      <protection locked="0"/>
    </xf>
    <xf numFmtId="0" fontId="10" fillId="3" borderId="12" xfId="106" applyFont="1" applyFill="1" applyBorder="1" applyAlignment="1" applyProtection="1">
      <alignment horizontal="center" vertical="center" wrapText="1"/>
      <protection locked="0"/>
    </xf>
    <xf numFmtId="0" fontId="10" fillId="3" borderId="2" xfId="106" applyFont="1" applyFill="1" applyBorder="1" applyAlignment="1">
      <alignment horizontal="center" vertical="center" wrapText="1"/>
    </xf>
    <xf numFmtId="0" fontId="10" fillId="3" borderId="4" xfId="106" applyFont="1" applyFill="1" applyBorder="1" applyAlignment="1">
      <alignment horizontal="center" vertical="center" wrapText="1"/>
    </xf>
    <xf numFmtId="0" fontId="10" fillId="3" borderId="5" xfId="106" applyFont="1" applyFill="1" applyBorder="1" applyAlignment="1">
      <alignment horizontal="center" vertical="center" wrapText="1"/>
    </xf>
    <xf numFmtId="0" fontId="10" fillId="3" borderId="6" xfId="106" applyFont="1" applyFill="1" applyBorder="1" applyAlignment="1">
      <alignment horizontal="center" vertical="center" wrapText="1"/>
    </xf>
    <xf numFmtId="0" fontId="10" fillId="3" borderId="7" xfId="106" applyFont="1" applyFill="1" applyBorder="1" applyAlignment="1">
      <alignment horizontal="center" vertical="center" wrapText="1"/>
    </xf>
    <xf numFmtId="0" fontId="10" fillId="3" borderId="9" xfId="106" applyFont="1" applyFill="1" applyBorder="1" applyAlignment="1">
      <alignment horizontal="center" vertical="center" wrapText="1"/>
    </xf>
    <xf numFmtId="0" fontId="10" fillId="3" borderId="16" xfId="106" applyFont="1" applyFill="1" applyBorder="1" applyAlignment="1">
      <alignment horizontal="center" vertical="center" wrapText="1"/>
    </xf>
    <xf numFmtId="0" fontId="10" fillId="3" borderId="17" xfId="106" applyFont="1" applyFill="1" applyBorder="1" applyAlignment="1">
      <alignment horizontal="center" vertical="center" wrapText="1"/>
    </xf>
    <xf numFmtId="0" fontId="10" fillId="0" borderId="5" xfId="106" applyFont="1" applyBorder="1" applyAlignment="1">
      <alignment horizontal="left" vertical="top" wrapText="1"/>
    </xf>
    <xf numFmtId="0" fontId="10" fillId="0" borderId="6" xfId="106" applyFont="1" applyBorder="1" applyAlignment="1">
      <alignment horizontal="left" vertical="top" wrapText="1"/>
    </xf>
    <xf numFmtId="4" fontId="10" fillId="0" borderId="16" xfId="106" applyNumberFormat="1" applyFont="1" applyBorder="1" applyAlignment="1" applyProtection="1">
      <alignment horizontal="right" vertical="top"/>
      <protection locked="0"/>
    </xf>
    <xf numFmtId="4" fontId="10" fillId="0" borderId="17" xfId="106" applyNumberFormat="1" applyFont="1" applyBorder="1" applyAlignment="1" applyProtection="1">
      <alignment horizontal="right" vertical="top"/>
      <protection locked="0"/>
    </xf>
    <xf numFmtId="0" fontId="30" fillId="77" borderId="0" xfId="0" applyFont="1" applyFill="1" applyAlignment="1">
      <alignment horizontal="center"/>
    </xf>
    <xf numFmtId="0" fontId="10" fillId="3" borderId="11" xfId="1" applyFont="1" applyFill="1" applyBorder="1" applyAlignment="1">
      <alignment horizontal="center" vertical="center"/>
    </xf>
    <xf numFmtId="0" fontId="10" fillId="3" borderId="12" xfId="1" applyFont="1" applyFill="1" applyBorder="1" applyAlignment="1">
      <alignment horizontal="center" vertical="center"/>
    </xf>
    <xf numFmtId="0" fontId="10" fillId="3" borderId="18" xfId="469" applyFont="1" applyFill="1" applyBorder="1" applyAlignment="1">
      <alignment horizontal="center" vertical="center"/>
    </xf>
    <xf numFmtId="0" fontId="10" fillId="3" borderId="17" xfId="469" applyFont="1" applyFill="1" applyBorder="1" applyAlignment="1">
      <alignment horizontal="center" vertical="center"/>
    </xf>
    <xf numFmtId="0" fontId="10" fillId="3" borderId="17" xfId="469" applyFont="1" applyFill="1" applyBorder="1" applyAlignment="1">
      <alignment horizontal="center" vertical="center" wrapText="1"/>
    </xf>
    <xf numFmtId="0" fontId="10" fillId="3" borderId="13" xfId="469" applyFont="1" applyFill="1" applyBorder="1" applyAlignment="1">
      <alignment horizontal="center" vertical="center" wrapText="1"/>
    </xf>
    <xf numFmtId="0" fontId="11" fillId="19" borderId="3" xfId="176" applyNumberFormat="1" applyFont="1" applyFill="1" applyBorder="1" applyAlignment="1" applyProtection="1">
      <alignment horizontal="left" vertical="center" wrapText="1"/>
      <protection locked="0"/>
    </xf>
    <xf numFmtId="0" fontId="10" fillId="3" borderId="2" xfId="1" applyFont="1" applyFill="1" applyBorder="1" applyAlignment="1">
      <alignment horizontal="center" wrapText="1"/>
    </xf>
    <xf numFmtId="0" fontId="10" fillId="3" borderId="3" xfId="1" applyFont="1" applyFill="1" applyBorder="1" applyAlignment="1">
      <alignment horizontal="center"/>
    </xf>
    <xf numFmtId="0" fontId="10" fillId="3" borderId="4" xfId="1" applyFont="1" applyFill="1" applyBorder="1" applyAlignment="1">
      <alignment horizontal="center"/>
    </xf>
    <xf numFmtId="0" fontId="10" fillId="3" borderId="13" xfId="1" applyFont="1" applyFill="1" applyBorder="1" applyAlignment="1">
      <alignment horizontal="center" vertical="center"/>
    </xf>
    <xf numFmtId="0" fontId="10" fillId="3" borderId="13" xfId="1" applyFont="1" applyFill="1" applyBorder="1" applyAlignment="1">
      <alignment horizontal="center" vertical="center" wrapText="1"/>
    </xf>
    <xf numFmtId="0" fontId="70" fillId="0" borderId="5" xfId="817" applyFont="1" applyBorder="1" applyAlignment="1">
      <alignment horizontal="left" vertical="center" wrapText="1"/>
    </xf>
    <xf numFmtId="0" fontId="70" fillId="0" borderId="0" xfId="817" applyFont="1" applyBorder="1" applyAlignment="1">
      <alignment horizontal="left" vertical="center" wrapText="1"/>
    </xf>
    <xf numFmtId="0" fontId="18" fillId="3" borderId="10" xfId="816" applyFont="1" applyFill="1" applyBorder="1" applyAlignment="1" applyProtection="1">
      <alignment horizontal="center" vertical="center" wrapText="1"/>
      <protection locked="0"/>
    </xf>
    <xf numFmtId="0" fontId="18" fillId="3" borderId="11" xfId="816" applyFont="1" applyFill="1" applyBorder="1" applyAlignment="1" applyProtection="1">
      <alignment horizontal="center" vertical="center" wrapText="1"/>
      <protection locked="0"/>
    </xf>
    <xf numFmtId="0" fontId="18" fillId="3" borderId="12" xfId="816" applyFont="1" applyFill="1" applyBorder="1" applyAlignment="1" applyProtection="1">
      <alignment horizontal="center" vertical="center" wrapText="1"/>
      <protection locked="0"/>
    </xf>
    <xf numFmtId="0" fontId="18" fillId="3" borderId="2" xfId="816" applyFont="1" applyFill="1" applyBorder="1" applyAlignment="1">
      <alignment horizontal="center" vertical="center"/>
    </xf>
    <xf numFmtId="0" fontId="18" fillId="3" borderId="4" xfId="816" applyFont="1" applyFill="1" applyBorder="1" applyAlignment="1">
      <alignment horizontal="center" vertical="center"/>
    </xf>
    <xf numFmtId="0" fontId="18" fillId="3" borderId="5" xfId="816" applyFont="1" applyFill="1" applyBorder="1" applyAlignment="1">
      <alignment horizontal="center" vertical="center"/>
    </xf>
    <xf numFmtId="0" fontId="18" fillId="3" borderId="6" xfId="816" applyFont="1" applyFill="1" applyBorder="1" applyAlignment="1">
      <alignment horizontal="center" vertical="center"/>
    </xf>
    <xf numFmtId="0" fontId="18" fillId="3" borderId="7" xfId="816" applyFont="1" applyFill="1" applyBorder="1" applyAlignment="1">
      <alignment horizontal="center" vertical="center"/>
    </xf>
    <xf numFmtId="0" fontId="18" fillId="3" borderId="9" xfId="816" applyFont="1" applyFill="1" applyBorder="1" applyAlignment="1">
      <alignment horizontal="center" vertical="center"/>
    </xf>
    <xf numFmtId="4" fontId="18" fillId="3" borderId="16" xfId="816" applyNumberFormat="1" applyFont="1" applyFill="1" applyBorder="1" applyAlignment="1">
      <alignment horizontal="center" vertical="center" wrapText="1"/>
    </xf>
    <xf numFmtId="4" fontId="18" fillId="3" borderId="17" xfId="816" applyNumberFormat="1" applyFont="1" applyFill="1" applyBorder="1" applyAlignment="1">
      <alignment horizontal="center" vertical="center" wrapText="1"/>
    </xf>
    <xf numFmtId="0" fontId="10" fillId="3" borderId="10" xfId="816" applyFont="1" applyFill="1" applyBorder="1" applyAlignment="1" applyProtection="1">
      <alignment horizontal="center" vertical="center" wrapText="1"/>
      <protection locked="0"/>
    </xf>
    <xf numFmtId="0" fontId="10" fillId="3" borderId="11" xfId="816" applyFont="1" applyFill="1" applyBorder="1" applyAlignment="1" applyProtection="1">
      <alignment horizontal="center" vertical="center" wrapText="1"/>
      <protection locked="0"/>
    </xf>
    <xf numFmtId="0" fontId="10" fillId="3" borderId="12" xfId="816" applyFont="1" applyFill="1" applyBorder="1" applyAlignment="1" applyProtection="1">
      <alignment horizontal="center" vertical="center" wrapText="1"/>
      <protection locked="0"/>
    </xf>
    <xf numFmtId="0" fontId="10" fillId="3" borderId="16" xfId="816" applyFont="1" applyFill="1" applyBorder="1" applyAlignment="1">
      <alignment horizontal="center" vertical="center"/>
    </xf>
    <xf numFmtId="0" fontId="10" fillId="3" borderId="18" xfId="816" applyFont="1" applyFill="1" applyBorder="1" applyAlignment="1">
      <alignment horizontal="center" vertical="center"/>
    </xf>
    <xf numFmtId="0" fontId="10" fillId="3" borderId="17" xfId="816" applyFont="1" applyFill="1" applyBorder="1" applyAlignment="1">
      <alignment horizontal="center" vertical="center"/>
    </xf>
    <xf numFmtId="4" fontId="10" fillId="3" borderId="16" xfId="816" applyNumberFormat="1" applyFont="1" applyFill="1" applyBorder="1" applyAlignment="1">
      <alignment horizontal="center" vertical="center" wrapText="1"/>
    </xf>
    <xf numFmtId="4" fontId="10" fillId="3" borderId="17" xfId="816" applyNumberFormat="1" applyFont="1" applyFill="1" applyBorder="1" applyAlignment="1">
      <alignment horizontal="center" vertical="center" wrapText="1"/>
    </xf>
    <xf numFmtId="0" fontId="15" fillId="0" borderId="5"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2" fillId="3" borderId="10" xfId="816" applyFont="1" applyFill="1" applyBorder="1" applyAlignment="1" applyProtection="1">
      <alignment horizontal="center" vertical="center" wrapText="1"/>
      <protection locked="0"/>
    </xf>
    <xf numFmtId="0" fontId="12" fillId="3" borderId="11" xfId="816" applyFont="1" applyFill="1" applyBorder="1" applyAlignment="1" applyProtection="1">
      <alignment horizontal="center" vertical="center" wrapText="1"/>
      <protection locked="0"/>
    </xf>
    <xf numFmtId="0" fontId="12" fillId="3" borderId="12" xfId="816" applyFont="1" applyFill="1" applyBorder="1" applyAlignment="1" applyProtection="1">
      <alignment horizontal="center" vertical="center" wrapText="1"/>
      <protection locked="0"/>
    </xf>
    <xf numFmtId="0" fontId="12" fillId="3" borderId="2" xfId="816" applyFont="1" applyFill="1" applyBorder="1" applyAlignment="1">
      <alignment horizontal="center" vertical="center"/>
    </xf>
    <xf numFmtId="0" fontId="12" fillId="3" borderId="4" xfId="816" applyFont="1" applyFill="1" applyBorder="1" applyAlignment="1">
      <alignment horizontal="center" vertical="center"/>
    </xf>
    <xf numFmtId="0" fontId="12" fillId="3" borderId="5" xfId="816" applyFont="1" applyFill="1" applyBorder="1" applyAlignment="1">
      <alignment horizontal="center" vertical="center"/>
    </xf>
    <xf numFmtId="0" fontId="12" fillId="3" borderId="6" xfId="816" applyFont="1" applyFill="1" applyBorder="1" applyAlignment="1">
      <alignment horizontal="center" vertical="center"/>
    </xf>
    <xf numFmtId="0" fontId="12" fillId="3" borderId="7" xfId="816" applyFont="1" applyFill="1" applyBorder="1" applyAlignment="1">
      <alignment horizontal="center" vertical="center"/>
    </xf>
    <xf numFmtId="0" fontId="12" fillId="3" borderId="9" xfId="816" applyFont="1" applyFill="1" applyBorder="1" applyAlignment="1">
      <alignment horizontal="center" vertical="center"/>
    </xf>
    <xf numFmtId="4" fontId="12" fillId="3" borderId="16" xfId="816" applyNumberFormat="1" applyFont="1" applyFill="1" applyBorder="1" applyAlignment="1">
      <alignment horizontal="center" vertical="center" wrapText="1"/>
    </xf>
    <xf numFmtId="4" fontId="12" fillId="3" borderId="17" xfId="816" applyNumberFormat="1" applyFont="1" applyFill="1" applyBorder="1" applyAlignment="1">
      <alignment horizontal="center" vertical="center" wrapText="1"/>
    </xf>
    <xf numFmtId="0" fontId="36" fillId="5" borderId="5" xfId="817" applyFont="1" applyFill="1" applyBorder="1" applyAlignment="1">
      <alignment horizontal="left" vertical="center" wrapText="1"/>
    </xf>
    <xf numFmtId="0" fontId="36" fillId="5" borderId="6" xfId="817" applyFont="1" applyFill="1" applyBorder="1" applyAlignment="1">
      <alignment horizontal="left" vertical="center" wrapText="1"/>
    </xf>
    <xf numFmtId="0" fontId="35" fillId="0" borderId="0" xfId="817" applyFont="1" applyAlignment="1">
      <alignment horizontal="center" vertical="center"/>
    </xf>
    <xf numFmtId="0" fontId="35" fillId="0" borderId="0" xfId="817" applyFont="1" applyAlignment="1">
      <alignment horizontal="right" vertical="center"/>
    </xf>
    <xf numFmtId="0" fontId="10" fillId="3" borderId="10" xfId="0" applyFont="1" applyFill="1" applyBorder="1" applyAlignment="1" applyProtection="1">
      <alignment horizontal="center" vertical="center" wrapText="1"/>
      <protection locked="0"/>
    </xf>
    <xf numFmtId="0" fontId="10" fillId="3" borderId="11" xfId="0" applyFont="1" applyFill="1" applyBorder="1" applyAlignment="1" applyProtection="1">
      <alignment horizontal="center" vertical="center" wrapText="1"/>
      <protection locked="0"/>
    </xf>
    <xf numFmtId="0" fontId="10" fillId="3" borderId="12" xfId="0" applyFont="1" applyFill="1" applyBorder="1" applyAlignment="1" applyProtection="1">
      <alignment horizontal="center" vertical="center" wrapText="1"/>
      <protection locked="0"/>
    </xf>
    <xf numFmtId="166" fontId="10" fillId="3" borderId="2" xfId="181" applyNumberFormat="1" applyFont="1" applyFill="1" applyBorder="1" applyAlignment="1" applyProtection="1">
      <alignment horizontal="center" vertical="center" wrapText="1"/>
    </xf>
    <xf numFmtId="166" fontId="10" fillId="3" borderId="7" xfId="181" applyNumberFormat="1" applyFont="1" applyFill="1" applyBorder="1" applyAlignment="1" applyProtection="1">
      <alignment horizontal="center" vertical="center" wrapText="1"/>
    </xf>
    <xf numFmtId="166" fontId="10" fillId="3" borderId="10" xfId="181" applyNumberFormat="1" applyFont="1" applyFill="1" applyBorder="1" applyAlignment="1" applyProtection="1">
      <alignment horizontal="center" vertical="center"/>
      <protection locked="0"/>
    </xf>
    <xf numFmtId="166" fontId="10" fillId="3" borderId="11" xfId="181" applyNumberFormat="1" applyFont="1" applyFill="1" applyBorder="1" applyAlignment="1" applyProtection="1">
      <alignment horizontal="center" vertical="center"/>
      <protection locked="0"/>
    </xf>
    <xf numFmtId="166" fontId="10" fillId="3" borderId="12" xfId="181" applyNumberFormat="1" applyFont="1" applyFill="1" applyBorder="1" applyAlignment="1" applyProtection="1">
      <alignment horizontal="center" vertical="center"/>
      <protection locked="0"/>
    </xf>
    <xf numFmtId="166" fontId="10" fillId="3" borderId="10" xfId="181" applyNumberFormat="1" applyFont="1" applyFill="1" applyBorder="1" applyAlignment="1" applyProtection="1">
      <alignment horizontal="center" vertical="center" wrapText="1"/>
    </xf>
    <xf numFmtId="166" fontId="10" fillId="3" borderId="11" xfId="181" applyNumberFormat="1" applyFont="1" applyFill="1" applyBorder="1" applyAlignment="1" applyProtection="1">
      <alignment horizontal="center" vertical="center" wrapText="1"/>
    </xf>
    <xf numFmtId="166" fontId="10" fillId="3" borderId="12" xfId="181" applyNumberFormat="1" applyFont="1" applyFill="1" applyBorder="1" applyAlignment="1" applyProtection="1">
      <alignment horizontal="center" vertical="center" wrapText="1"/>
    </xf>
    <xf numFmtId="0" fontId="0" fillId="0" borderId="0" xfId="0" applyFont="1" applyAlignment="1">
      <alignment horizontal="left" vertical="top" wrapText="1"/>
    </xf>
    <xf numFmtId="0" fontId="10" fillId="3" borderId="13" xfId="818" applyFont="1" applyFill="1" applyBorder="1" applyAlignment="1" applyProtection="1">
      <alignment horizontal="center" vertical="center" wrapText="1"/>
      <protection locked="0"/>
    </xf>
    <xf numFmtId="166" fontId="10" fillId="3" borderId="13" xfId="181" applyNumberFormat="1" applyFont="1" applyFill="1" applyBorder="1" applyAlignment="1" applyProtection="1">
      <alignment horizontal="center" vertical="center"/>
      <protection locked="0"/>
    </xf>
    <xf numFmtId="166" fontId="10" fillId="3" borderId="13" xfId="181" applyNumberFormat="1" applyFont="1" applyFill="1" applyBorder="1" applyAlignment="1" applyProtection="1">
      <alignment horizontal="center" vertical="center" wrapText="1"/>
      <protection locked="0"/>
    </xf>
    <xf numFmtId="0" fontId="15" fillId="0" borderId="0" xfId="818" applyFont="1" applyAlignment="1" applyProtection="1">
      <alignment horizontal="left" wrapText="1"/>
      <protection locked="0"/>
    </xf>
    <xf numFmtId="0" fontId="10" fillId="3" borderId="10" xfId="820" applyFont="1" applyFill="1" applyBorder="1" applyAlignment="1" applyProtection="1">
      <alignment horizontal="center" vertical="center" wrapText="1"/>
      <protection locked="0"/>
    </xf>
    <xf numFmtId="0" fontId="10" fillId="3" borderId="11" xfId="820" applyFont="1" applyFill="1" applyBorder="1" applyAlignment="1" applyProtection="1">
      <alignment horizontal="center" vertical="center" wrapText="1"/>
      <protection locked="0"/>
    </xf>
    <xf numFmtId="0" fontId="10" fillId="3" borderId="12" xfId="820" applyFont="1" applyFill="1" applyBorder="1" applyAlignment="1" applyProtection="1">
      <alignment horizontal="center" vertical="center" wrapText="1"/>
      <protection locked="0"/>
    </xf>
    <xf numFmtId="0" fontId="10" fillId="3" borderId="10" xfId="820" applyFont="1" applyFill="1" applyBorder="1" applyAlignment="1">
      <alignment horizontal="center" vertical="center"/>
    </xf>
    <xf numFmtId="0" fontId="10" fillId="3" borderId="12" xfId="820" applyFont="1" applyFill="1" applyBorder="1" applyAlignment="1">
      <alignment horizontal="center" vertical="center"/>
    </xf>
    <xf numFmtId="0" fontId="15" fillId="0" borderId="0" xfId="819" applyFont="1" applyAlignment="1">
      <alignment horizontal="left" vertical="center" wrapText="1"/>
    </xf>
    <xf numFmtId="0" fontId="10" fillId="3" borderId="10" xfId="819" applyFont="1" applyFill="1" applyBorder="1" applyAlignment="1" applyProtection="1">
      <alignment horizontal="center" vertical="center" wrapText="1"/>
      <protection locked="0"/>
    </xf>
    <xf numFmtId="0" fontId="10" fillId="3" borderId="11" xfId="819" applyFont="1" applyFill="1" applyBorder="1" applyAlignment="1" applyProtection="1">
      <alignment horizontal="center" vertical="center" wrapText="1"/>
      <protection locked="0"/>
    </xf>
    <xf numFmtId="0" fontId="10" fillId="3" borderId="12" xfId="819" applyFont="1" applyFill="1" applyBorder="1" applyAlignment="1" applyProtection="1">
      <alignment horizontal="center" vertical="center" wrapText="1"/>
      <protection locked="0"/>
    </xf>
    <xf numFmtId="0" fontId="10" fillId="3" borderId="10" xfId="819" applyFont="1" applyFill="1" applyBorder="1" applyAlignment="1">
      <alignment horizontal="center" vertical="center"/>
    </xf>
    <xf numFmtId="0" fontId="10" fillId="3" borderId="12" xfId="819" applyFont="1" applyFill="1" applyBorder="1" applyAlignment="1">
      <alignment horizontal="center" vertical="center"/>
    </xf>
    <xf numFmtId="0" fontId="15" fillId="0" borderId="32" xfId="819" applyFont="1" applyBorder="1" applyAlignment="1">
      <alignment horizontal="left" vertical="center" wrapText="1"/>
    </xf>
    <xf numFmtId="0" fontId="10" fillId="3" borderId="2" xfId="816" applyFont="1" applyFill="1" applyBorder="1" applyAlignment="1">
      <alignment horizontal="center" vertical="center"/>
    </xf>
    <xf numFmtId="0" fontId="10" fillId="3" borderId="3" xfId="816" applyFont="1" applyFill="1" applyBorder="1" applyAlignment="1">
      <alignment horizontal="center" vertical="center"/>
    </xf>
    <xf numFmtId="0" fontId="10" fillId="3" borderId="4" xfId="816" applyFont="1" applyFill="1" applyBorder="1" applyAlignment="1">
      <alignment horizontal="center" vertical="center"/>
    </xf>
    <xf numFmtId="0" fontId="10" fillId="3" borderId="5" xfId="816" applyFont="1" applyFill="1" applyBorder="1" applyAlignment="1">
      <alignment horizontal="center" vertical="center"/>
    </xf>
    <xf numFmtId="0" fontId="10" fillId="3" borderId="0" xfId="816" applyFont="1" applyFill="1" applyBorder="1" applyAlignment="1">
      <alignment horizontal="center" vertical="center"/>
    </xf>
    <xf numFmtId="0" fontId="10" fillId="3" borderId="6" xfId="816" applyFont="1" applyFill="1" applyBorder="1" applyAlignment="1">
      <alignment horizontal="center" vertical="center"/>
    </xf>
    <xf numFmtId="0" fontId="10" fillId="3" borderId="7" xfId="816" applyFont="1" applyFill="1" applyBorder="1" applyAlignment="1">
      <alignment horizontal="center" vertical="center"/>
    </xf>
    <xf numFmtId="0" fontId="10" fillId="3" borderId="8" xfId="816" applyFont="1" applyFill="1" applyBorder="1" applyAlignment="1">
      <alignment horizontal="center" vertical="center"/>
    </xf>
    <xf numFmtId="0" fontId="10" fillId="3" borderId="9" xfId="816" applyFont="1" applyFill="1" applyBorder="1" applyAlignment="1">
      <alignment horizontal="center" vertical="center"/>
    </xf>
    <xf numFmtId="0" fontId="10" fillId="0" borderId="10" xfId="817" applyFont="1" applyFill="1" applyBorder="1" applyAlignment="1" applyProtection="1">
      <alignment horizontal="center"/>
      <protection locked="0"/>
    </xf>
    <xf numFmtId="0" fontId="10" fillId="0" borderId="11" xfId="817" applyFont="1" applyFill="1" applyBorder="1" applyAlignment="1" applyProtection="1">
      <alignment horizontal="center"/>
      <protection locked="0"/>
    </xf>
    <xf numFmtId="0" fontId="10" fillId="0" borderId="12" xfId="817" applyFont="1" applyFill="1" applyBorder="1" applyAlignment="1" applyProtection="1">
      <alignment horizontal="center"/>
      <protection locked="0"/>
    </xf>
    <xf numFmtId="0" fontId="12" fillId="57" borderId="0" xfId="0" applyFont="1" applyFill="1" applyAlignment="1">
      <alignment horizontal="center"/>
    </xf>
    <xf numFmtId="0" fontId="12" fillId="57" borderId="16" xfId="0" applyFont="1" applyFill="1" applyBorder="1" applyAlignment="1">
      <alignment horizontal="center" vertical="center" wrapText="1"/>
    </xf>
    <xf numFmtId="0" fontId="12" fillId="57" borderId="17" xfId="0" applyFont="1" applyFill="1" applyBorder="1" applyAlignment="1">
      <alignment horizontal="center" vertical="center" wrapText="1"/>
    </xf>
    <xf numFmtId="0" fontId="12" fillId="57" borderId="10" xfId="0" applyFont="1" applyFill="1" applyBorder="1" applyAlignment="1">
      <alignment horizontal="center" vertical="center" wrapText="1"/>
    </xf>
    <xf numFmtId="0" fontId="12" fillId="57" borderId="11" xfId="0" applyFont="1" applyFill="1" applyBorder="1" applyAlignment="1">
      <alignment horizontal="center" vertical="center" wrapText="1"/>
    </xf>
    <xf numFmtId="0" fontId="12" fillId="57" borderId="12" xfId="0" applyFont="1" applyFill="1" applyBorder="1" applyAlignment="1">
      <alignment horizontal="center" vertical="center" wrapText="1"/>
    </xf>
    <xf numFmtId="0" fontId="37" fillId="57" borderId="10" xfId="0" applyFont="1" applyFill="1" applyBorder="1" applyAlignment="1">
      <alignment horizontal="center"/>
    </xf>
    <xf numFmtId="0" fontId="37" fillId="57" borderId="12" xfId="0" applyFont="1" applyFill="1" applyBorder="1" applyAlignment="1">
      <alignment horizontal="center"/>
    </xf>
    <xf numFmtId="0" fontId="10" fillId="3" borderId="10" xfId="823" applyFont="1" applyFill="1" applyBorder="1" applyAlignment="1">
      <alignment horizontal="center" vertical="center" wrapText="1"/>
    </xf>
    <xf numFmtId="0" fontId="10" fillId="3" borderId="11" xfId="823" applyFont="1" applyFill="1" applyBorder="1" applyAlignment="1">
      <alignment horizontal="center" vertical="center" wrapText="1"/>
    </xf>
    <xf numFmtId="0" fontId="77" fillId="5" borderId="37" xfId="0" applyFont="1" applyFill="1" applyBorder="1" applyAlignment="1">
      <alignment horizontal="center" vertical="center" wrapText="1"/>
    </xf>
    <xf numFmtId="0" fontId="77" fillId="5" borderId="43" xfId="0" applyFont="1" applyFill="1" applyBorder="1" applyAlignment="1">
      <alignment horizontal="center" vertical="center" wrapText="1"/>
    </xf>
    <xf numFmtId="0" fontId="77" fillId="5" borderId="40" xfId="0" applyFont="1" applyFill="1" applyBorder="1" applyAlignment="1">
      <alignment horizontal="center" vertical="center" wrapText="1"/>
    </xf>
    <xf numFmtId="0" fontId="77" fillId="5" borderId="42" xfId="0" applyFont="1" applyFill="1" applyBorder="1" applyAlignment="1">
      <alignment horizontal="center" vertical="center" wrapText="1"/>
    </xf>
    <xf numFmtId="0" fontId="77" fillId="5" borderId="45" xfId="0" applyFont="1" applyFill="1" applyBorder="1" applyAlignment="1">
      <alignment horizontal="center" vertical="center" wrapText="1"/>
    </xf>
    <xf numFmtId="0" fontId="77" fillId="5" borderId="47" xfId="0" applyFont="1" applyFill="1" applyBorder="1" applyAlignment="1">
      <alignment horizontal="center" vertical="center" wrapText="1"/>
    </xf>
    <xf numFmtId="0" fontId="77" fillId="5" borderId="0" xfId="0" applyFont="1" applyFill="1" applyAlignment="1">
      <alignment horizontal="justify" vertical="center" wrapText="1"/>
    </xf>
    <xf numFmtId="0" fontId="12" fillId="57" borderId="0" xfId="88" applyFont="1" applyFill="1" applyAlignment="1">
      <alignment horizontal="center"/>
    </xf>
    <xf numFmtId="0" fontId="12" fillId="5" borderId="0" xfId="0" applyFont="1" applyFill="1" applyAlignment="1">
      <alignment horizontal="left"/>
    </xf>
    <xf numFmtId="0" fontId="37" fillId="4" borderId="48" xfId="0" applyFont="1" applyFill="1" applyBorder="1" applyAlignment="1">
      <alignment horizontal="center" vertical="center" wrapText="1"/>
    </xf>
    <xf numFmtId="0" fontId="37" fillId="4" borderId="49" xfId="0" applyFont="1" applyFill="1" applyBorder="1" applyAlignment="1">
      <alignment horizontal="center" vertical="center" wrapText="1"/>
    </xf>
    <xf numFmtId="0" fontId="37" fillId="4" borderId="42" xfId="0" applyFont="1" applyFill="1" applyBorder="1" applyAlignment="1">
      <alignment horizontal="center" vertical="center" wrapText="1"/>
    </xf>
    <xf numFmtId="0" fontId="37" fillId="4" borderId="47" xfId="0" applyFont="1" applyFill="1" applyBorder="1" applyAlignment="1">
      <alignment horizontal="center" vertical="center" wrapText="1"/>
    </xf>
    <xf numFmtId="0" fontId="77" fillId="0" borderId="37" xfId="0" applyFont="1" applyBorder="1" applyAlignment="1">
      <alignment horizontal="center" vertical="center" wrapText="1"/>
    </xf>
    <xf numFmtId="0" fontId="77" fillId="0" borderId="38" xfId="0" applyFont="1" applyBorder="1" applyAlignment="1">
      <alignment horizontal="center" vertical="center" wrapText="1"/>
    </xf>
    <xf numFmtId="0" fontId="77" fillId="0" borderId="40" xfId="0" applyFont="1" applyBorder="1" applyAlignment="1">
      <alignment horizontal="center" vertical="center" wrapText="1"/>
    </xf>
    <xf numFmtId="0" fontId="77" fillId="0" borderId="41" xfId="0" applyFont="1" applyBorder="1" applyAlignment="1">
      <alignment horizontal="center" vertical="center" wrapText="1"/>
    </xf>
    <xf numFmtId="0" fontId="77" fillId="0" borderId="35" xfId="0" applyFont="1" applyBorder="1" applyAlignment="1">
      <alignment horizontal="center"/>
    </xf>
    <xf numFmtId="0" fontId="77" fillId="0" borderId="39" xfId="0" applyFont="1" applyBorder="1" applyAlignment="1">
      <alignment horizontal="center"/>
    </xf>
    <xf numFmtId="0" fontId="12" fillId="5" borderId="0" xfId="0" applyFont="1" applyFill="1" applyAlignment="1">
      <alignment horizontal="center"/>
    </xf>
    <xf numFmtId="0" fontId="77" fillId="0" borderId="3" xfId="0" applyFont="1" applyBorder="1" applyAlignment="1">
      <alignment horizontal="center"/>
    </xf>
    <xf numFmtId="0" fontId="88" fillId="58" borderId="10" xfId="1" applyFont="1" applyFill="1" applyBorder="1" applyAlignment="1" applyProtection="1">
      <alignment horizontal="center" vertical="center" wrapText="1"/>
      <protection locked="0"/>
    </xf>
    <xf numFmtId="0" fontId="88" fillId="58" borderId="11" xfId="1" applyFont="1" applyFill="1" applyBorder="1" applyAlignment="1" applyProtection="1">
      <alignment horizontal="center" vertical="center" wrapText="1"/>
      <protection locked="0"/>
    </xf>
    <xf numFmtId="0" fontId="88" fillId="58" borderId="12" xfId="1" applyFont="1" applyFill="1" applyBorder="1" applyAlignment="1" applyProtection="1">
      <alignment horizontal="center" vertical="center" wrapText="1"/>
      <protection locked="0"/>
    </xf>
    <xf numFmtId="0" fontId="88" fillId="58" borderId="2" xfId="12" applyFont="1" applyFill="1" applyBorder="1" applyAlignment="1" applyProtection="1">
      <alignment horizontal="center" vertical="center" wrapText="1"/>
      <protection locked="0"/>
    </xf>
    <xf numFmtId="0" fontId="88" fillId="58" borderId="3" xfId="12" applyFont="1" applyFill="1" applyBorder="1" applyAlignment="1" applyProtection="1">
      <alignment horizontal="center" vertical="center" wrapText="1"/>
      <protection locked="0"/>
    </xf>
    <xf numFmtId="0" fontId="88" fillId="58" borderId="11" xfId="12" applyFont="1" applyFill="1" applyBorder="1" applyAlignment="1" applyProtection="1">
      <alignment horizontal="center" vertical="center" wrapText="1"/>
      <protection locked="0"/>
    </xf>
    <xf numFmtId="0" fontId="88" fillId="58" borderId="4" xfId="12" applyFont="1" applyFill="1" applyBorder="1" applyAlignment="1" applyProtection="1">
      <alignment horizontal="center" vertical="center" wrapText="1"/>
      <protection locked="0"/>
    </xf>
    <xf numFmtId="0" fontId="88" fillId="58" borderId="12" xfId="12" applyFont="1" applyFill="1" applyBorder="1" applyAlignment="1" applyProtection="1">
      <alignment horizontal="center" vertical="center" wrapText="1"/>
      <protection locked="0"/>
    </xf>
    <xf numFmtId="0" fontId="88" fillId="58" borderId="10" xfId="12" applyFont="1" applyFill="1" applyBorder="1" applyAlignment="1" applyProtection="1">
      <alignment horizontal="center" vertical="center" wrapText="1"/>
      <protection locked="0"/>
    </xf>
    <xf numFmtId="0" fontId="77" fillId="0" borderId="0" xfId="0" applyFont="1" applyAlignment="1">
      <alignment horizontal="left" wrapText="1"/>
    </xf>
    <xf numFmtId="0" fontId="89" fillId="0" borderId="0" xfId="0" applyFont="1" applyAlignment="1">
      <alignment horizontal="center"/>
    </xf>
  </cellXfs>
  <cellStyles count="901">
    <cellStyle name="=C:\WINNT\SYSTEM32\COMMAND.COM" xfId="23" xr:uid="{00000000-0005-0000-0000-000000000000}"/>
    <cellStyle name="20% - Énfasis1" xfId="841" builtinId="30" customBuiltin="1"/>
    <cellStyle name="20% - Énfasis1 2" xfId="182" xr:uid="{00000000-0005-0000-0000-000001000000}"/>
    <cellStyle name="20% - Énfasis1 2 2" xfId="183" xr:uid="{00000000-0005-0000-0000-000002000000}"/>
    <cellStyle name="20% - Énfasis1 2 2 2" xfId="184" xr:uid="{00000000-0005-0000-0000-000003000000}"/>
    <cellStyle name="20% - Énfasis1 2 3" xfId="185" xr:uid="{00000000-0005-0000-0000-000004000000}"/>
    <cellStyle name="20% - Énfasis1 3" xfId="186" xr:uid="{00000000-0005-0000-0000-000005000000}"/>
    <cellStyle name="20% - Énfasis1 3 2" xfId="187" xr:uid="{00000000-0005-0000-0000-000006000000}"/>
    <cellStyle name="20% - Énfasis1 4" xfId="188" xr:uid="{00000000-0005-0000-0000-000007000000}"/>
    <cellStyle name="20% - Énfasis1 4 2" xfId="189" xr:uid="{00000000-0005-0000-0000-000008000000}"/>
    <cellStyle name="20% - Énfasis1 5" xfId="190" xr:uid="{00000000-0005-0000-0000-000009000000}"/>
    <cellStyle name="20% - Énfasis2" xfId="845" builtinId="34" customBuiltin="1"/>
    <cellStyle name="20% - Énfasis2 2" xfId="191" xr:uid="{00000000-0005-0000-0000-00000A000000}"/>
    <cellStyle name="20% - Énfasis2 2 2" xfId="192" xr:uid="{00000000-0005-0000-0000-00000B000000}"/>
    <cellStyle name="20% - Énfasis2 2 2 2" xfId="193" xr:uid="{00000000-0005-0000-0000-00000C000000}"/>
    <cellStyle name="20% - Énfasis2 2 3" xfId="194" xr:uid="{00000000-0005-0000-0000-00000D000000}"/>
    <cellStyle name="20% - Énfasis2 3" xfId="195" xr:uid="{00000000-0005-0000-0000-00000E000000}"/>
    <cellStyle name="20% - Énfasis2 3 2" xfId="196" xr:uid="{00000000-0005-0000-0000-00000F000000}"/>
    <cellStyle name="20% - Énfasis2 4" xfId="197" xr:uid="{00000000-0005-0000-0000-000010000000}"/>
    <cellStyle name="20% - Énfasis2 4 2" xfId="198" xr:uid="{00000000-0005-0000-0000-000011000000}"/>
    <cellStyle name="20% - Énfasis2 5" xfId="199" xr:uid="{00000000-0005-0000-0000-000012000000}"/>
    <cellStyle name="20% - Énfasis3" xfId="849" builtinId="38" customBuiltin="1"/>
    <cellStyle name="20% - Énfasis3 2" xfId="200" xr:uid="{00000000-0005-0000-0000-000013000000}"/>
    <cellStyle name="20% - Énfasis3 2 2" xfId="201" xr:uid="{00000000-0005-0000-0000-000014000000}"/>
    <cellStyle name="20% - Énfasis3 2 2 2" xfId="202" xr:uid="{00000000-0005-0000-0000-000015000000}"/>
    <cellStyle name="20% - Énfasis3 2 3" xfId="203" xr:uid="{00000000-0005-0000-0000-000016000000}"/>
    <cellStyle name="20% - Énfasis3 3" xfId="204" xr:uid="{00000000-0005-0000-0000-000017000000}"/>
    <cellStyle name="20% - Énfasis3 3 2" xfId="205" xr:uid="{00000000-0005-0000-0000-000018000000}"/>
    <cellStyle name="20% - Énfasis3 4" xfId="206" xr:uid="{00000000-0005-0000-0000-000019000000}"/>
    <cellStyle name="20% - Énfasis3 4 2" xfId="207" xr:uid="{00000000-0005-0000-0000-00001A000000}"/>
    <cellStyle name="20% - Énfasis3 5" xfId="208" xr:uid="{00000000-0005-0000-0000-00001B000000}"/>
    <cellStyle name="20% - Énfasis4" xfId="853" builtinId="42" customBuiltin="1"/>
    <cellStyle name="20% - Énfasis4 2" xfId="209" xr:uid="{00000000-0005-0000-0000-00001C000000}"/>
    <cellStyle name="20% - Énfasis4 2 2" xfId="210" xr:uid="{00000000-0005-0000-0000-00001D000000}"/>
    <cellStyle name="20% - Énfasis4 2 2 2" xfId="211" xr:uid="{00000000-0005-0000-0000-00001E000000}"/>
    <cellStyle name="20% - Énfasis4 2 3" xfId="212" xr:uid="{00000000-0005-0000-0000-00001F000000}"/>
    <cellStyle name="20% - Énfasis4 3" xfId="213" xr:uid="{00000000-0005-0000-0000-000020000000}"/>
    <cellStyle name="20% - Énfasis4 3 2" xfId="214" xr:uid="{00000000-0005-0000-0000-000021000000}"/>
    <cellStyle name="20% - Énfasis4 4" xfId="215" xr:uid="{00000000-0005-0000-0000-000022000000}"/>
    <cellStyle name="20% - Énfasis4 4 2" xfId="216" xr:uid="{00000000-0005-0000-0000-000023000000}"/>
    <cellStyle name="20% - Énfasis4 5" xfId="217" xr:uid="{00000000-0005-0000-0000-000024000000}"/>
    <cellStyle name="20% - Énfasis5" xfId="857" builtinId="46" customBuiltin="1"/>
    <cellStyle name="20% - Énfasis5 2" xfId="218" xr:uid="{00000000-0005-0000-0000-000025000000}"/>
    <cellStyle name="20% - Énfasis5 2 2" xfId="219" xr:uid="{00000000-0005-0000-0000-000026000000}"/>
    <cellStyle name="20% - Énfasis5 2 2 2" xfId="220" xr:uid="{00000000-0005-0000-0000-000027000000}"/>
    <cellStyle name="20% - Énfasis5 2 3" xfId="221" xr:uid="{00000000-0005-0000-0000-000028000000}"/>
    <cellStyle name="20% - Énfasis5 3" xfId="222" xr:uid="{00000000-0005-0000-0000-000029000000}"/>
    <cellStyle name="20% - Énfasis5 3 2" xfId="223" xr:uid="{00000000-0005-0000-0000-00002A000000}"/>
    <cellStyle name="20% - Énfasis5 4" xfId="224" xr:uid="{00000000-0005-0000-0000-00002B000000}"/>
    <cellStyle name="20% - Énfasis5 4 2" xfId="225" xr:uid="{00000000-0005-0000-0000-00002C000000}"/>
    <cellStyle name="20% - Énfasis5 5" xfId="226" xr:uid="{00000000-0005-0000-0000-00002D000000}"/>
    <cellStyle name="20% - Énfasis6" xfId="861" builtinId="50" customBuiltin="1"/>
    <cellStyle name="20% - Énfasis6 2" xfId="227" xr:uid="{00000000-0005-0000-0000-00002E000000}"/>
    <cellStyle name="20% - Énfasis6 2 2" xfId="228" xr:uid="{00000000-0005-0000-0000-00002F000000}"/>
    <cellStyle name="20% - Énfasis6 2 2 2" xfId="229" xr:uid="{00000000-0005-0000-0000-000030000000}"/>
    <cellStyle name="20% - Énfasis6 2 3" xfId="230" xr:uid="{00000000-0005-0000-0000-000031000000}"/>
    <cellStyle name="20% - Énfasis6 3" xfId="231" xr:uid="{00000000-0005-0000-0000-000032000000}"/>
    <cellStyle name="20% - Énfasis6 3 2" xfId="232" xr:uid="{00000000-0005-0000-0000-000033000000}"/>
    <cellStyle name="20% - Énfasis6 4" xfId="233" xr:uid="{00000000-0005-0000-0000-000034000000}"/>
    <cellStyle name="20% - Énfasis6 4 2" xfId="234" xr:uid="{00000000-0005-0000-0000-000035000000}"/>
    <cellStyle name="20% - Énfasis6 5" xfId="235" xr:uid="{00000000-0005-0000-0000-000036000000}"/>
    <cellStyle name="40% - Énfasis1" xfId="842" builtinId="31" customBuiltin="1"/>
    <cellStyle name="40% - Énfasis1 2" xfId="236" xr:uid="{00000000-0005-0000-0000-000037000000}"/>
    <cellStyle name="40% - Énfasis1 2 2" xfId="237" xr:uid="{00000000-0005-0000-0000-000038000000}"/>
    <cellStyle name="40% - Énfasis1 2 2 2" xfId="238" xr:uid="{00000000-0005-0000-0000-000039000000}"/>
    <cellStyle name="40% - Énfasis1 2 3" xfId="239" xr:uid="{00000000-0005-0000-0000-00003A000000}"/>
    <cellStyle name="40% - Énfasis1 3" xfId="240" xr:uid="{00000000-0005-0000-0000-00003B000000}"/>
    <cellStyle name="40% - Énfasis1 3 2" xfId="241" xr:uid="{00000000-0005-0000-0000-00003C000000}"/>
    <cellStyle name="40% - Énfasis1 4" xfId="242" xr:uid="{00000000-0005-0000-0000-00003D000000}"/>
    <cellStyle name="40% - Énfasis1 4 2" xfId="243" xr:uid="{00000000-0005-0000-0000-00003E000000}"/>
    <cellStyle name="40% - Énfasis1 5" xfId="244" xr:uid="{00000000-0005-0000-0000-00003F000000}"/>
    <cellStyle name="40% - Énfasis2" xfId="846" builtinId="35" customBuiltin="1"/>
    <cellStyle name="40% - Énfasis2 2" xfId="245" xr:uid="{00000000-0005-0000-0000-000040000000}"/>
    <cellStyle name="40% - Énfasis2 2 2" xfId="246" xr:uid="{00000000-0005-0000-0000-000041000000}"/>
    <cellStyle name="40% - Énfasis2 2 2 2" xfId="247" xr:uid="{00000000-0005-0000-0000-000042000000}"/>
    <cellStyle name="40% - Énfasis2 2 3" xfId="248" xr:uid="{00000000-0005-0000-0000-000043000000}"/>
    <cellStyle name="40% - Énfasis2 3" xfId="249" xr:uid="{00000000-0005-0000-0000-000044000000}"/>
    <cellStyle name="40% - Énfasis2 3 2" xfId="250" xr:uid="{00000000-0005-0000-0000-000045000000}"/>
    <cellStyle name="40% - Énfasis2 4" xfId="251" xr:uid="{00000000-0005-0000-0000-000046000000}"/>
    <cellStyle name="40% - Énfasis2 4 2" xfId="252" xr:uid="{00000000-0005-0000-0000-000047000000}"/>
    <cellStyle name="40% - Énfasis2 5" xfId="253" xr:uid="{00000000-0005-0000-0000-000048000000}"/>
    <cellStyle name="40% - Énfasis3" xfId="850" builtinId="39" customBuiltin="1"/>
    <cellStyle name="40% - Énfasis3 2" xfId="254" xr:uid="{00000000-0005-0000-0000-000049000000}"/>
    <cellStyle name="40% - Énfasis3 2 2" xfId="255" xr:uid="{00000000-0005-0000-0000-00004A000000}"/>
    <cellStyle name="40% - Énfasis3 2 2 2" xfId="256" xr:uid="{00000000-0005-0000-0000-00004B000000}"/>
    <cellStyle name="40% - Énfasis3 2 3" xfId="257" xr:uid="{00000000-0005-0000-0000-00004C000000}"/>
    <cellStyle name="40% - Énfasis3 3" xfId="258" xr:uid="{00000000-0005-0000-0000-00004D000000}"/>
    <cellStyle name="40% - Énfasis3 3 2" xfId="259" xr:uid="{00000000-0005-0000-0000-00004E000000}"/>
    <cellStyle name="40% - Énfasis3 4" xfId="260" xr:uid="{00000000-0005-0000-0000-00004F000000}"/>
    <cellStyle name="40% - Énfasis3 4 2" xfId="261" xr:uid="{00000000-0005-0000-0000-000050000000}"/>
    <cellStyle name="40% - Énfasis3 5" xfId="262" xr:uid="{00000000-0005-0000-0000-000051000000}"/>
    <cellStyle name="40% - Énfasis4" xfId="854" builtinId="43" customBuiltin="1"/>
    <cellStyle name="40% - Énfasis4 2" xfId="263" xr:uid="{00000000-0005-0000-0000-000052000000}"/>
    <cellStyle name="40% - Énfasis4 2 2" xfId="264" xr:uid="{00000000-0005-0000-0000-000053000000}"/>
    <cellStyle name="40% - Énfasis4 2 2 2" xfId="265" xr:uid="{00000000-0005-0000-0000-000054000000}"/>
    <cellStyle name="40% - Énfasis4 2 3" xfId="266" xr:uid="{00000000-0005-0000-0000-000055000000}"/>
    <cellStyle name="40% - Énfasis4 3" xfId="267" xr:uid="{00000000-0005-0000-0000-000056000000}"/>
    <cellStyle name="40% - Énfasis4 3 2" xfId="268" xr:uid="{00000000-0005-0000-0000-000057000000}"/>
    <cellStyle name="40% - Énfasis4 4" xfId="269" xr:uid="{00000000-0005-0000-0000-000058000000}"/>
    <cellStyle name="40% - Énfasis4 4 2" xfId="270" xr:uid="{00000000-0005-0000-0000-000059000000}"/>
    <cellStyle name="40% - Énfasis4 5" xfId="271" xr:uid="{00000000-0005-0000-0000-00005A000000}"/>
    <cellStyle name="40% - Énfasis5" xfId="858" builtinId="47" customBuiltin="1"/>
    <cellStyle name="40% - Énfasis5 2" xfId="272" xr:uid="{00000000-0005-0000-0000-00005B000000}"/>
    <cellStyle name="40% - Énfasis5 2 2" xfId="273" xr:uid="{00000000-0005-0000-0000-00005C000000}"/>
    <cellStyle name="40% - Énfasis5 2 2 2" xfId="274" xr:uid="{00000000-0005-0000-0000-00005D000000}"/>
    <cellStyle name="40% - Énfasis5 2 3" xfId="275" xr:uid="{00000000-0005-0000-0000-00005E000000}"/>
    <cellStyle name="40% - Énfasis5 3" xfId="276" xr:uid="{00000000-0005-0000-0000-00005F000000}"/>
    <cellStyle name="40% - Énfasis5 3 2" xfId="277" xr:uid="{00000000-0005-0000-0000-000060000000}"/>
    <cellStyle name="40% - Énfasis5 4" xfId="278" xr:uid="{00000000-0005-0000-0000-000061000000}"/>
    <cellStyle name="40% - Énfasis5 4 2" xfId="279" xr:uid="{00000000-0005-0000-0000-000062000000}"/>
    <cellStyle name="40% - Énfasis5 5" xfId="280" xr:uid="{00000000-0005-0000-0000-000063000000}"/>
    <cellStyle name="40% - Énfasis6" xfId="862" builtinId="51" customBuiltin="1"/>
    <cellStyle name="40% - Énfasis6 2" xfId="281" xr:uid="{00000000-0005-0000-0000-000064000000}"/>
    <cellStyle name="40% - Énfasis6 2 2" xfId="282" xr:uid="{00000000-0005-0000-0000-000065000000}"/>
    <cellStyle name="40% - Énfasis6 2 2 2" xfId="283" xr:uid="{00000000-0005-0000-0000-000066000000}"/>
    <cellStyle name="40% - Énfasis6 2 3" xfId="284" xr:uid="{00000000-0005-0000-0000-000067000000}"/>
    <cellStyle name="40% - Énfasis6 3" xfId="285" xr:uid="{00000000-0005-0000-0000-000068000000}"/>
    <cellStyle name="40% - Énfasis6 3 2" xfId="286" xr:uid="{00000000-0005-0000-0000-000069000000}"/>
    <cellStyle name="40% - Énfasis6 4" xfId="287" xr:uid="{00000000-0005-0000-0000-00006A000000}"/>
    <cellStyle name="40% - Énfasis6 4 2" xfId="288" xr:uid="{00000000-0005-0000-0000-00006B000000}"/>
    <cellStyle name="40% - Énfasis6 5" xfId="289" xr:uid="{00000000-0005-0000-0000-00006C000000}"/>
    <cellStyle name="60% - Énfasis1" xfId="843" builtinId="32" customBuiltin="1"/>
    <cellStyle name="60% - Énfasis2" xfId="847" builtinId="36" customBuiltin="1"/>
    <cellStyle name="60% - Énfasis3" xfId="851" builtinId="40" customBuiltin="1"/>
    <cellStyle name="60% - Énfasis4" xfId="855" builtinId="44" customBuiltin="1"/>
    <cellStyle name="60% - Énfasis5" xfId="859" builtinId="48" customBuiltin="1"/>
    <cellStyle name="60% - Énfasis6" xfId="863" builtinId="52" customBuiltin="1"/>
    <cellStyle name="Buena 2" xfId="290" xr:uid="{00000000-0005-0000-0000-00006D000000}"/>
    <cellStyle name="Bueno" xfId="829" builtinId="26" customBuiltin="1"/>
    <cellStyle name="Cálculo" xfId="834" builtinId="22" customBuiltin="1"/>
    <cellStyle name="Cálculo 2" xfId="291" xr:uid="{00000000-0005-0000-0000-00006E000000}"/>
    <cellStyle name="Celda de comprobación" xfId="836" builtinId="23" customBuiltin="1"/>
    <cellStyle name="Celda de comprobación 2" xfId="292" xr:uid="{00000000-0005-0000-0000-00006F000000}"/>
    <cellStyle name="Celda vinculada" xfId="835" builtinId="24" customBuiltin="1"/>
    <cellStyle name="Celda vinculada 2" xfId="293" xr:uid="{00000000-0005-0000-0000-000070000000}"/>
    <cellStyle name="Encabezado 1" xfId="825" builtinId="16" customBuiltin="1"/>
    <cellStyle name="Encabezado 4" xfId="828" builtinId="19" customBuiltin="1"/>
    <cellStyle name="Encabezado 4 2" xfId="294" xr:uid="{00000000-0005-0000-0000-000071000000}"/>
    <cellStyle name="Énfasis1" xfId="840" builtinId="29" customBuiltin="1"/>
    <cellStyle name="Énfasis2" xfId="844" builtinId="33" customBuiltin="1"/>
    <cellStyle name="Énfasis3" xfId="848" builtinId="37" customBuiltin="1"/>
    <cellStyle name="Énfasis4" xfId="852" builtinId="41" customBuiltin="1"/>
    <cellStyle name="Énfasis5" xfId="856" builtinId="45" customBuiltin="1"/>
    <cellStyle name="Énfasis6" xfId="860" builtinId="49" customBuiltin="1"/>
    <cellStyle name="Entrada" xfId="832" builtinId="20" customBuiltin="1"/>
    <cellStyle name="Entrada 2" xfId="295" xr:uid="{00000000-0005-0000-0000-000072000000}"/>
    <cellStyle name="Euro" xfId="4" xr:uid="{00000000-0005-0000-0000-000073000000}"/>
    <cellStyle name="Fecha" xfId="25" xr:uid="{00000000-0005-0000-0000-000074000000}"/>
    <cellStyle name="Fijo" xfId="26" xr:uid="{00000000-0005-0000-0000-000075000000}"/>
    <cellStyle name="HEADING1" xfId="27" xr:uid="{00000000-0005-0000-0000-000076000000}"/>
    <cellStyle name="HEADING2" xfId="28" xr:uid="{00000000-0005-0000-0000-000077000000}"/>
    <cellStyle name="Hipervínculo" xfId="822" builtinId="8"/>
    <cellStyle name="Hipervínculo 2" xfId="896" xr:uid="{F12C8E7E-8B1F-4829-8E9A-3B1B08B8ED03}"/>
    <cellStyle name="Incorrecto" xfId="830" builtinId="27" customBuiltin="1"/>
    <cellStyle name="Incorrecto 2" xfId="296" xr:uid="{00000000-0005-0000-0000-000078000000}"/>
    <cellStyle name="Millares" xfId="172" builtinId="3"/>
    <cellStyle name="Millares 10" xfId="179" xr:uid="{00000000-0005-0000-0000-00007A000000}"/>
    <cellStyle name="Millares 12" xfId="29" xr:uid="{00000000-0005-0000-0000-00007B000000}"/>
    <cellStyle name="Millares 13" xfId="30" xr:uid="{00000000-0005-0000-0000-00007C000000}"/>
    <cellStyle name="Millares 14" xfId="31" xr:uid="{00000000-0005-0000-0000-00007D000000}"/>
    <cellStyle name="Millares 15" xfId="32" xr:uid="{00000000-0005-0000-0000-00007E000000}"/>
    <cellStyle name="Millares 15 2" xfId="297" xr:uid="{00000000-0005-0000-0000-00007F000000}"/>
    <cellStyle name="Millares 15 2 2" xfId="298" xr:uid="{00000000-0005-0000-0000-000080000000}"/>
    <cellStyle name="Millares 15 3" xfId="299" xr:uid="{00000000-0005-0000-0000-000081000000}"/>
    <cellStyle name="Millares 2" xfId="2" xr:uid="{00000000-0005-0000-0000-000082000000}"/>
    <cellStyle name="Millares 2 10" xfId="33" xr:uid="{00000000-0005-0000-0000-000083000000}"/>
    <cellStyle name="Millares 2 11" xfId="34" xr:uid="{00000000-0005-0000-0000-000084000000}"/>
    <cellStyle name="Millares 2 12" xfId="35" xr:uid="{00000000-0005-0000-0000-000085000000}"/>
    <cellStyle name="Millares 2 13" xfId="36" xr:uid="{00000000-0005-0000-0000-000086000000}"/>
    <cellStyle name="Millares 2 14" xfId="37" xr:uid="{00000000-0005-0000-0000-000087000000}"/>
    <cellStyle name="Millares 2 15" xfId="38" xr:uid="{00000000-0005-0000-0000-000088000000}"/>
    <cellStyle name="Millares 2 16" xfId="39" xr:uid="{00000000-0005-0000-0000-000089000000}"/>
    <cellStyle name="Millares 2 16 2" xfId="40" xr:uid="{00000000-0005-0000-0000-00008A000000}"/>
    <cellStyle name="Millares 2 17" xfId="41" xr:uid="{00000000-0005-0000-0000-00008B000000}"/>
    <cellStyle name="Millares 2 18" xfId="42" xr:uid="{00000000-0005-0000-0000-00008C000000}"/>
    <cellStyle name="Millares 2 18 2" xfId="43" xr:uid="{00000000-0005-0000-0000-00008D000000}"/>
    <cellStyle name="Millares 2 19" xfId="44" xr:uid="{00000000-0005-0000-0000-00008E000000}"/>
    <cellStyle name="Millares 2 2" xfId="5" xr:uid="{00000000-0005-0000-0000-00008F000000}"/>
    <cellStyle name="Millares 2 2 2" xfId="45" xr:uid="{00000000-0005-0000-0000-000090000000}"/>
    <cellStyle name="Millares 2 2 2 2" xfId="181" xr:uid="{00000000-0005-0000-0000-000091000000}"/>
    <cellStyle name="Millares 2 2 3" xfId="46" xr:uid="{00000000-0005-0000-0000-000092000000}"/>
    <cellStyle name="Millares 2 2 4" xfId="47" xr:uid="{00000000-0005-0000-0000-000093000000}"/>
    <cellStyle name="Millares 2 2 5" xfId="48" xr:uid="{00000000-0005-0000-0000-000094000000}"/>
    <cellStyle name="Millares 2 2 6" xfId="177" xr:uid="{00000000-0005-0000-0000-000095000000}"/>
    <cellStyle name="Millares 2 2 7" xfId="868" xr:uid="{F5EC6B1C-0791-4216-A6A9-AB6322123576}"/>
    <cellStyle name="Millares 2 2 8" xfId="878" xr:uid="{5F54F650-F2B2-44D6-A7E8-71A778B9AF3E}"/>
    <cellStyle name="Millares 2 2 9" xfId="900" xr:uid="{5281EC77-35B2-4DEB-A929-7BF287F110B3}"/>
    <cellStyle name="Millares 2 20" xfId="49" xr:uid="{00000000-0005-0000-0000-000096000000}"/>
    <cellStyle name="Millares 2 21" xfId="50" xr:uid="{00000000-0005-0000-0000-000097000000}"/>
    <cellStyle name="Millares 2 22" xfId="866" xr:uid="{25BB967B-6592-424E-BE4C-57669F79F583}"/>
    <cellStyle name="Millares 2 23" xfId="877" xr:uid="{6B51F168-6875-483D-83B1-A81EA2639D79}"/>
    <cellStyle name="Millares 2 24" xfId="887" xr:uid="{0552127C-0980-45DA-A3A7-AA82E4DE147F}"/>
    <cellStyle name="Millares 2 3" xfId="6" xr:uid="{00000000-0005-0000-0000-000098000000}"/>
    <cellStyle name="Millares 2 3 2" xfId="51" xr:uid="{00000000-0005-0000-0000-000099000000}"/>
    <cellStyle name="Millares 2 3 3" xfId="52" xr:uid="{00000000-0005-0000-0000-00009A000000}"/>
    <cellStyle name="Millares 2 3 4" xfId="53" xr:uid="{00000000-0005-0000-0000-00009B000000}"/>
    <cellStyle name="Millares 2 3 5" xfId="54" xr:uid="{00000000-0005-0000-0000-00009C000000}"/>
    <cellStyle name="Millares 2 3 6" xfId="869" xr:uid="{0DC87AF7-A1DC-4552-9B59-CB2837535E81}"/>
    <cellStyle name="Millares 2 3 7" xfId="879" xr:uid="{EC58C920-4158-4758-89D4-D41249C56D12}"/>
    <cellStyle name="Millares 2 4" xfId="3" xr:uid="{00000000-0005-0000-0000-00009D000000}"/>
    <cellStyle name="Millares 2 4 2" xfId="55" xr:uid="{00000000-0005-0000-0000-00009E000000}"/>
    <cellStyle name="Millares 2 4 2 2" xfId="56" xr:uid="{00000000-0005-0000-0000-00009F000000}"/>
    <cellStyle name="Millares 2 4 3" xfId="867" xr:uid="{0FD69454-D100-486E-9476-ABC8A47F4783}"/>
    <cellStyle name="Millares 2 5" xfId="22" xr:uid="{00000000-0005-0000-0000-0000A0000000}"/>
    <cellStyle name="Millares 2 6" xfId="57" xr:uid="{00000000-0005-0000-0000-0000A1000000}"/>
    <cellStyle name="Millares 2 7" xfId="58" xr:uid="{00000000-0005-0000-0000-0000A2000000}"/>
    <cellStyle name="Millares 2 8" xfId="59" xr:uid="{00000000-0005-0000-0000-0000A3000000}"/>
    <cellStyle name="Millares 2 9" xfId="60" xr:uid="{00000000-0005-0000-0000-0000A4000000}"/>
    <cellStyle name="Millares 3" xfId="7" xr:uid="{00000000-0005-0000-0000-0000A5000000}"/>
    <cellStyle name="Millares 3 10" xfId="870" xr:uid="{E67E86EE-6E94-42FC-881B-59221E167608}"/>
    <cellStyle name="Millares 3 11" xfId="880" xr:uid="{3171BA89-450E-450F-B894-F32CB29946F9}"/>
    <cellStyle name="Millares 3 2" xfId="8" xr:uid="{00000000-0005-0000-0000-0000A6000000}"/>
    <cellStyle name="Millares 3 2 2" xfId="61" xr:uid="{00000000-0005-0000-0000-0000A7000000}"/>
    <cellStyle name="Millares 3 2 2 2" xfId="62" xr:uid="{00000000-0005-0000-0000-0000A8000000}"/>
    <cellStyle name="Millares 3 3" xfId="63" xr:uid="{00000000-0005-0000-0000-0000A9000000}"/>
    <cellStyle name="Millares 3 3 2" xfId="815" xr:uid="{00000000-0005-0000-0000-0000AA000000}"/>
    <cellStyle name="Millares 3 4" xfId="64" xr:uid="{00000000-0005-0000-0000-0000AB000000}"/>
    <cellStyle name="Millares 3 5" xfId="65" xr:uid="{00000000-0005-0000-0000-0000AC000000}"/>
    <cellStyle name="Millares 3 6" xfId="66" xr:uid="{00000000-0005-0000-0000-0000AD000000}"/>
    <cellStyle name="Millares 3 6 2" xfId="67" xr:uid="{00000000-0005-0000-0000-0000AE000000}"/>
    <cellStyle name="Millares 3 7" xfId="68" xr:uid="{00000000-0005-0000-0000-0000AF000000}"/>
    <cellStyle name="Millares 3 8" xfId="69" xr:uid="{00000000-0005-0000-0000-0000B0000000}"/>
    <cellStyle name="Millares 3 9" xfId="70" xr:uid="{00000000-0005-0000-0000-0000B1000000}"/>
    <cellStyle name="Millares 4" xfId="24" xr:uid="{00000000-0005-0000-0000-0000B2000000}"/>
    <cellStyle name="Millares 4 2" xfId="71" xr:uid="{00000000-0005-0000-0000-0000B3000000}"/>
    <cellStyle name="Millares 4 2 2" xfId="173" xr:uid="{00000000-0005-0000-0000-0000B4000000}"/>
    <cellStyle name="Millares 4 2 2 2" xfId="300" xr:uid="{00000000-0005-0000-0000-0000B5000000}"/>
    <cellStyle name="Millares 4 2 3" xfId="301" xr:uid="{00000000-0005-0000-0000-0000B6000000}"/>
    <cellStyle name="Millares 4 3" xfId="302" xr:uid="{00000000-0005-0000-0000-0000B7000000}"/>
    <cellStyle name="Millares 4 3 2" xfId="303" xr:uid="{00000000-0005-0000-0000-0000B8000000}"/>
    <cellStyle name="Millares 4 4" xfId="304" xr:uid="{00000000-0005-0000-0000-0000B9000000}"/>
    <cellStyle name="Millares 5" xfId="72" xr:uid="{00000000-0005-0000-0000-0000BA000000}"/>
    <cellStyle name="Millares 5 2" xfId="73" xr:uid="{00000000-0005-0000-0000-0000BB000000}"/>
    <cellStyle name="Millares 5 2 2" xfId="305" xr:uid="{00000000-0005-0000-0000-0000BC000000}"/>
    <cellStyle name="Millares 5 3" xfId="306" xr:uid="{00000000-0005-0000-0000-0000BD000000}"/>
    <cellStyle name="Millares 6" xfId="74" xr:uid="{00000000-0005-0000-0000-0000BE000000}"/>
    <cellStyle name="Millares 7" xfId="75" xr:uid="{00000000-0005-0000-0000-0000BF000000}"/>
    <cellStyle name="Millares 8" xfId="76" xr:uid="{00000000-0005-0000-0000-0000C0000000}"/>
    <cellStyle name="Millares 9" xfId="307" xr:uid="{00000000-0005-0000-0000-0000C1000000}"/>
    <cellStyle name="Moneda 2" xfId="9" xr:uid="{00000000-0005-0000-0000-0000C2000000}"/>
    <cellStyle name="Moneda 2 2" xfId="77" xr:uid="{00000000-0005-0000-0000-0000C3000000}"/>
    <cellStyle name="Moneda 2 3" xfId="78" xr:uid="{00000000-0005-0000-0000-0000C4000000}"/>
    <cellStyle name="Moneda 2 4" xfId="79" xr:uid="{00000000-0005-0000-0000-0000C5000000}"/>
    <cellStyle name="Moneda 2 5" xfId="871" xr:uid="{7C7B0992-3E64-4D7C-B016-BB931772A970}"/>
    <cellStyle name="Moneda 2 6" xfId="881" xr:uid="{B995C051-0F1A-4F65-A831-A5428B9EF446}"/>
    <cellStyle name="Neutral" xfId="831" builtinId="28" customBuiltin="1"/>
    <cellStyle name="Neutral 2" xfId="308" xr:uid="{00000000-0005-0000-0000-0000C6000000}"/>
    <cellStyle name="Normal" xfId="0" builtinId="0"/>
    <cellStyle name="Normal 10" xfId="80" xr:uid="{00000000-0005-0000-0000-0000C8000000}"/>
    <cellStyle name="Normal 10 2" xfId="81" xr:uid="{00000000-0005-0000-0000-0000C9000000}"/>
    <cellStyle name="Normal 10 2 2" xfId="309" xr:uid="{00000000-0005-0000-0000-0000CA000000}"/>
    <cellStyle name="Normal 10 2 2 2" xfId="310" xr:uid="{00000000-0005-0000-0000-0000CB000000}"/>
    <cellStyle name="Normal 10 2 3" xfId="311" xr:uid="{00000000-0005-0000-0000-0000CC000000}"/>
    <cellStyle name="Normal 10 3" xfId="82" xr:uid="{00000000-0005-0000-0000-0000CD000000}"/>
    <cellStyle name="Normal 10 3 2" xfId="312" xr:uid="{00000000-0005-0000-0000-0000CE000000}"/>
    <cellStyle name="Normal 10 3 2 2" xfId="313" xr:uid="{00000000-0005-0000-0000-0000CF000000}"/>
    <cellStyle name="Normal 10 3 3" xfId="314" xr:uid="{00000000-0005-0000-0000-0000D0000000}"/>
    <cellStyle name="Normal 10 4" xfId="83" xr:uid="{00000000-0005-0000-0000-0000D1000000}"/>
    <cellStyle name="Normal 10 4 2" xfId="315" xr:uid="{00000000-0005-0000-0000-0000D2000000}"/>
    <cellStyle name="Normal 10 4 2 2" xfId="316" xr:uid="{00000000-0005-0000-0000-0000D3000000}"/>
    <cellStyle name="Normal 10 4 3" xfId="317" xr:uid="{00000000-0005-0000-0000-0000D4000000}"/>
    <cellStyle name="Normal 10 5" xfId="84" xr:uid="{00000000-0005-0000-0000-0000D5000000}"/>
    <cellStyle name="Normal 10 5 2" xfId="318" xr:uid="{00000000-0005-0000-0000-0000D6000000}"/>
    <cellStyle name="Normal 10 6" xfId="85" xr:uid="{00000000-0005-0000-0000-0000D7000000}"/>
    <cellStyle name="Normal 10 7" xfId="180" xr:uid="{00000000-0005-0000-0000-0000D8000000}"/>
    <cellStyle name="Normal 11" xfId="319" xr:uid="{00000000-0005-0000-0000-0000D9000000}"/>
    <cellStyle name="Normal 11 2" xfId="320" xr:uid="{00000000-0005-0000-0000-0000DA000000}"/>
    <cellStyle name="Normal 11 2 2" xfId="321" xr:uid="{00000000-0005-0000-0000-0000DB000000}"/>
    <cellStyle name="Normal 11 2 2 2" xfId="322" xr:uid="{00000000-0005-0000-0000-0000DC000000}"/>
    <cellStyle name="Normal 11 2 3" xfId="323" xr:uid="{00000000-0005-0000-0000-0000DD000000}"/>
    <cellStyle name="Normal 11 3" xfId="324" xr:uid="{00000000-0005-0000-0000-0000DE000000}"/>
    <cellStyle name="Normal 11 3 2" xfId="325" xr:uid="{00000000-0005-0000-0000-0000DF000000}"/>
    <cellStyle name="Normal 11 3 2 2" xfId="326" xr:uid="{00000000-0005-0000-0000-0000E0000000}"/>
    <cellStyle name="Normal 11 3 3" xfId="327" xr:uid="{00000000-0005-0000-0000-0000E1000000}"/>
    <cellStyle name="Normal 11 4" xfId="328" xr:uid="{00000000-0005-0000-0000-0000E2000000}"/>
    <cellStyle name="Normal 11 4 2" xfId="329" xr:uid="{00000000-0005-0000-0000-0000E3000000}"/>
    <cellStyle name="Normal 11 4 2 2" xfId="330" xr:uid="{00000000-0005-0000-0000-0000E4000000}"/>
    <cellStyle name="Normal 11 4 3" xfId="331" xr:uid="{00000000-0005-0000-0000-0000E5000000}"/>
    <cellStyle name="Normal 11 5" xfId="332" xr:uid="{00000000-0005-0000-0000-0000E6000000}"/>
    <cellStyle name="Normal 11 5 2" xfId="333" xr:uid="{00000000-0005-0000-0000-0000E7000000}"/>
    <cellStyle name="Normal 11 5 2 2" xfId="334" xr:uid="{00000000-0005-0000-0000-0000E8000000}"/>
    <cellStyle name="Normal 11 5 3" xfId="335" xr:uid="{00000000-0005-0000-0000-0000E9000000}"/>
    <cellStyle name="Normal 11 6" xfId="336" xr:uid="{00000000-0005-0000-0000-0000EA000000}"/>
    <cellStyle name="Normal 11 6 2" xfId="337" xr:uid="{00000000-0005-0000-0000-0000EB000000}"/>
    <cellStyle name="Normal 11 7" xfId="338" xr:uid="{00000000-0005-0000-0000-0000EC000000}"/>
    <cellStyle name="Normal 12" xfId="86" xr:uid="{00000000-0005-0000-0000-0000ED000000}"/>
    <cellStyle name="Normal 12 2" xfId="339" xr:uid="{00000000-0005-0000-0000-0000EE000000}"/>
    <cellStyle name="Normal 12 2 2" xfId="340" xr:uid="{00000000-0005-0000-0000-0000EF000000}"/>
    <cellStyle name="Normal 12 2 2 2" xfId="341" xr:uid="{00000000-0005-0000-0000-0000F0000000}"/>
    <cellStyle name="Normal 12 2 3" xfId="342" xr:uid="{00000000-0005-0000-0000-0000F1000000}"/>
    <cellStyle name="Normal 12 3" xfId="343" xr:uid="{00000000-0005-0000-0000-0000F2000000}"/>
    <cellStyle name="Normal 12 3 2" xfId="344" xr:uid="{00000000-0005-0000-0000-0000F3000000}"/>
    <cellStyle name="Normal 12 3 2 2" xfId="345" xr:uid="{00000000-0005-0000-0000-0000F4000000}"/>
    <cellStyle name="Normal 12 3 3" xfId="346" xr:uid="{00000000-0005-0000-0000-0000F5000000}"/>
    <cellStyle name="Normal 12 4" xfId="347" xr:uid="{00000000-0005-0000-0000-0000F6000000}"/>
    <cellStyle name="Normal 12 4 2" xfId="348" xr:uid="{00000000-0005-0000-0000-0000F7000000}"/>
    <cellStyle name="Normal 12 4 2 2" xfId="349" xr:uid="{00000000-0005-0000-0000-0000F8000000}"/>
    <cellStyle name="Normal 12 4 3" xfId="350" xr:uid="{00000000-0005-0000-0000-0000F9000000}"/>
    <cellStyle name="Normal 12 5" xfId="351" xr:uid="{00000000-0005-0000-0000-0000FA000000}"/>
    <cellStyle name="Normal 12 5 2" xfId="352" xr:uid="{00000000-0005-0000-0000-0000FB000000}"/>
    <cellStyle name="Normal 12 5 2 2" xfId="353" xr:uid="{00000000-0005-0000-0000-0000FC000000}"/>
    <cellStyle name="Normal 12 5 3" xfId="354" xr:uid="{00000000-0005-0000-0000-0000FD000000}"/>
    <cellStyle name="Normal 12 6" xfId="355" xr:uid="{00000000-0005-0000-0000-0000FE000000}"/>
    <cellStyle name="Normal 12 6 2" xfId="356" xr:uid="{00000000-0005-0000-0000-0000FF000000}"/>
    <cellStyle name="Normal 12 7" xfId="357" xr:uid="{00000000-0005-0000-0000-000000010000}"/>
    <cellStyle name="Normal 13" xfId="358" xr:uid="{00000000-0005-0000-0000-000001010000}"/>
    <cellStyle name="Normal 13 2" xfId="359" xr:uid="{00000000-0005-0000-0000-000002010000}"/>
    <cellStyle name="Normal 13 2 2" xfId="360" xr:uid="{00000000-0005-0000-0000-000003010000}"/>
    <cellStyle name="Normal 13 2 2 2" xfId="361" xr:uid="{00000000-0005-0000-0000-000004010000}"/>
    <cellStyle name="Normal 13 2 3" xfId="362" xr:uid="{00000000-0005-0000-0000-000005010000}"/>
    <cellStyle name="Normal 13 3" xfId="363" xr:uid="{00000000-0005-0000-0000-000006010000}"/>
    <cellStyle name="Normal 13 3 2" xfId="364" xr:uid="{00000000-0005-0000-0000-000007010000}"/>
    <cellStyle name="Normal 13 3 2 2" xfId="365" xr:uid="{00000000-0005-0000-0000-000008010000}"/>
    <cellStyle name="Normal 13 3 3" xfId="366" xr:uid="{00000000-0005-0000-0000-000009010000}"/>
    <cellStyle name="Normal 13 4" xfId="367" xr:uid="{00000000-0005-0000-0000-00000A010000}"/>
    <cellStyle name="Normal 13 4 2" xfId="368" xr:uid="{00000000-0005-0000-0000-00000B010000}"/>
    <cellStyle name="Normal 13 4 2 2" xfId="369" xr:uid="{00000000-0005-0000-0000-00000C010000}"/>
    <cellStyle name="Normal 13 4 3" xfId="370" xr:uid="{00000000-0005-0000-0000-00000D010000}"/>
    <cellStyle name="Normal 13 5" xfId="371" xr:uid="{00000000-0005-0000-0000-00000E010000}"/>
    <cellStyle name="Normal 13 5 2" xfId="372" xr:uid="{00000000-0005-0000-0000-00000F010000}"/>
    <cellStyle name="Normal 13 5 2 2" xfId="373" xr:uid="{00000000-0005-0000-0000-000010010000}"/>
    <cellStyle name="Normal 13 5 3" xfId="374" xr:uid="{00000000-0005-0000-0000-000011010000}"/>
    <cellStyle name="Normal 13 6" xfId="375" xr:uid="{00000000-0005-0000-0000-000012010000}"/>
    <cellStyle name="Normal 13 6 2" xfId="376" xr:uid="{00000000-0005-0000-0000-000013010000}"/>
    <cellStyle name="Normal 13 7" xfId="377" xr:uid="{00000000-0005-0000-0000-000014010000}"/>
    <cellStyle name="Normal 14" xfId="87" xr:uid="{00000000-0005-0000-0000-000015010000}"/>
    <cellStyle name="Normal 14 2" xfId="378" xr:uid="{00000000-0005-0000-0000-000016010000}"/>
    <cellStyle name="Normal 14 2 2" xfId="379" xr:uid="{00000000-0005-0000-0000-000017010000}"/>
    <cellStyle name="Normal 14 2 2 2" xfId="380" xr:uid="{00000000-0005-0000-0000-000018010000}"/>
    <cellStyle name="Normal 14 2 3" xfId="381" xr:uid="{00000000-0005-0000-0000-000019010000}"/>
    <cellStyle name="Normal 14 3" xfId="382" xr:uid="{00000000-0005-0000-0000-00001A010000}"/>
    <cellStyle name="Normal 14 3 2" xfId="383" xr:uid="{00000000-0005-0000-0000-00001B010000}"/>
    <cellStyle name="Normal 14 3 2 2" xfId="384" xr:uid="{00000000-0005-0000-0000-00001C010000}"/>
    <cellStyle name="Normal 14 3 3" xfId="385" xr:uid="{00000000-0005-0000-0000-00001D010000}"/>
    <cellStyle name="Normal 14 4" xfId="386" xr:uid="{00000000-0005-0000-0000-00001E010000}"/>
    <cellStyle name="Normal 14 4 2" xfId="387" xr:uid="{00000000-0005-0000-0000-00001F010000}"/>
    <cellStyle name="Normal 14 4 2 2" xfId="388" xr:uid="{00000000-0005-0000-0000-000020010000}"/>
    <cellStyle name="Normal 14 4 3" xfId="389" xr:uid="{00000000-0005-0000-0000-000021010000}"/>
    <cellStyle name="Normal 14 5" xfId="390" xr:uid="{00000000-0005-0000-0000-000022010000}"/>
    <cellStyle name="Normal 14 5 2" xfId="391" xr:uid="{00000000-0005-0000-0000-000023010000}"/>
    <cellStyle name="Normal 14 5 2 2" xfId="392" xr:uid="{00000000-0005-0000-0000-000024010000}"/>
    <cellStyle name="Normal 14 5 3" xfId="393" xr:uid="{00000000-0005-0000-0000-000025010000}"/>
    <cellStyle name="Normal 14 6" xfId="394" xr:uid="{00000000-0005-0000-0000-000026010000}"/>
    <cellStyle name="Normal 14 6 2" xfId="395" xr:uid="{00000000-0005-0000-0000-000027010000}"/>
    <cellStyle name="Normal 14 7" xfId="396" xr:uid="{00000000-0005-0000-0000-000028010000}"/>
    <cellStyle name="Normal 15" xfId="397" xr:uid="{00000000-0005-0000-0000-000029010000}"/>
    <cellStyle name="Normal 15 2" xfId="398" xr:uid="{00000000-0005-0000-0000-00002A010000}"/>
    <cellStyle name="Normal 15 2 2" xfId="399" xr:uid="{00000000-0005-0000-0000-00002B010000}"/>
    <cellStyle name="Normal 15 2 2 2" xfId="400" xr:uid="{00000000-0005-0000-0000-00002C010000}"/>
    <cellStyle name="Normal 15 2 3" xfId="401" xr:uid="{00000000-0005-0000-0000-00002D010000}"/>
    <cellStyle name="Normal 15 3" xfId="402" xr:uid="{00000000-0005-0000-0000-00002E010000}"/>
    <cellStyle name="Normal 15 3 2" xfId="403" xr:uid="{00000000-0005-0000-0000-00002F010000}"/>
    <cellStyle name="Normal 15 3 2 2" xfId="404" xr:uid="{00000000-0005-0000-0000-000030010000}"/>
    <cellStyle name="Normal 15 3 3" xfId="405" xr:uid="{00000000-0005-0000-0000-000031010000}"/>
    <cellStyle name="Normal 15 4" xfId="406" xr:uid="{00000000-0005-0000-0000-000032010000}"/>
    <cellStyle name="Normal 15 4 2" xfId="407" xr:uid="{00000000-0005-0000-0000-000033010000}"/>
    <cellStyle name="Normal 15 5" xfId="408" xr:uid="{00000000-0005-0000-0000-000034010000}"/>
    <cellStyle name="Normal 16" xfId="409" xr:uid="{00000000-0005-0000-0000-000035010000}"/>
    <cellStyle name="Normal 16 2" xfId="410" xr:uid="{00000000-0005-0000-0000-000036010000}"/>
    <cellStyle name="Normal 16 2 2" xfId="411" xr:uid="{00000000-0005-0000-0000-000037010000}"/>
    <cellStyle name="Normal 16 2 2 2" xfId="412" xr:uid="{00000000-0005-0000-0000-000038010000}"/>
    <cellStyle name="Normal 16 2 3" xfId="413" xr:uid="{00000000-0005-0000-0000-000039010000}"/>
    <cellStyle name="Normal 16 3" xfId="414" xr:uid="{00000000-0005-0000-0000-00003A010000}"/>
    <cellStyle name="Normal 16 3 2" xfId="415" xr:uid="{00000000-0005-0000-0000-00003B010000}"/>
    <cellStyle name="Normal 16 3 2 2" xfId="416" xr:uid="{00000000-0005-0000-0000-00003C010000}"/>
    <cellStyle name="Normal 16 3 3" xfId="417" xr:uid="{00000000-0005-0000-0000-00003D010000}"/>
    <cellStyle name="Normal 16 4" xfId="418" xr:uid="{00000000-0005-0000-0000-00003E010000}"/>
    <cellStyle name="Normal 16 4 2" xfId="419" xr:uid="{00000000-0005-0000-0000-00003F010000}"/>
    <cellStyle name="Normal 16 5" xfId="420" xr:uid="{00000000-0005-0000-0000-000040010000}"/>
    <cellStyle name="Normal 17" xfId="421" xr:uid="{00000000-0005-0000-0000-000041010000}"/>
    <cellStyle name="Normal 17 2" xfId="422" xr:uid="{00000000-0005-0000-0000-000042010000}"/>
    <cellStyle name="Normal 17 2 2" xfId="423" xr:uid="{00000000-0005-0000-0000-000043010000}"/>
    <cellStyle name="Normal 17 2 2 2" xfId="424" xr:uid="{00000000-0005-0000-0000-000044010000}"/>
    <cellStyle name="Normal 17 2 3" xfId="425" xr:uid="{00000000-0005-0000-0000-000045010000}"/>
    <cellStyle name="Normal 17 3" xfId="426" xr:uid="{00000000-0005-0000-0000-000046010000}"/>
    <cellStyle name="Normal 17 3 2" xfId="427" xr:uid="{00000000-0005-0000-0000-000047010000}"/>
    <cellStyle name="Normal 17 3 2 2" xfId="428" xr:uid="{00000000-0005-0000-0000-000048010000}"/>
    <cellStyle name="Normal 17 3 3" xfId="429" xr:uid="{00000000-0005-0000-0000-000049010000}"/>
    <cellStyle name="Normal 17 4" xfId="430" xr:uid="{00000000-0005-0000-0000-00004A010000}"/>
    <cellStyle name="Normal 17 4 2" xfId="431" xr:uid="{00000000-0005-0000-0000-00004B010000}"/>
    <cellStyle name="Normal 17 5" xfId="432" xr:uid="{00000000-0005-0000-0000-00004C010000}"/>
    <cellStyle name="Normal 18" xfId="433" xr:uid="{00000000-0005-0000-0000-00004D010000}"/>
    <cellStyle name="Normal 18 2" xfId="434" xr:uid="{00000000-0005-0000-0000-00004E010000}"/>
    <cellStyle name="Normal 18 2 2" xfId="435" xr:uid="{00000000-0005-0000-0000-00004F010000}"/>
    <cellStyle name="Normal 18 2 2 2" xfId="436" xr:uid="{00000000-0005-0000-0000-000050010000}"/>
    <cellStyle name="Normal 18 2 3" xfId="437" xr:uid="{00000000-0005-0000-0000-000051010000}"/>
    <cellStyle name="Normal 18 3" xfId="438" xr:uid="{00000000-0005-0000-0000-000052010000}"/>
    <cellStyle name="Normal 18 3 2" xfId="439" xr:uid="{00000000-0005-0000-0000-000053010000}"/>
    <cellStyle name="Normal 18 3 2 2" xfId="440" xr:uid="{00000000-0005-0000-0000-000054010000}"/>
    <cellStyle name="Normal 18 3 3" xfId="441" xr:uid="{00000000-0005-0000-0000-000055010000}"/>
    <cellStyle name="Normal 18 4" xfId="442" xr:uid="{00000000-0005-0000-0000-000056010000}"/>
    <cellStyle name="Normal 18 4 2" xfId="443" xr:uid="{00000000-0005-0000-0000-000057010000}"/>
    <cellStyle name="Normal 18 5" xfId="444" xr:uid="{00000000-0005-0000-0000-000058010000}"/>
    <cellStyle name="Normal 19" xfId="445" xr:uid="{00000000-0005-0000-0000-000059010000}"/>
    <cellStyle name="Normal 2" xfId="10" xr:uid="{00000000-0005-0000-0000-00005A010000}"/>
    <cellStyle name="Normal 2 10" xfId="88" xr:uid="{00000000-0005-0000-0000-00005B010000}"/>
    <cellStyle name="Normal 2 10 2" xfId="446" xr:uid="{00000000-0005-0000-0000-00005C010000}"/>
    <cellStyle name="Normal 2 11" xfId="89" xr:uid="{00000000-0005-0000-0000-00005D010000}"/>
    <cellStyle name="Normal 2 11 2" xfId="447" xr:uid="{00000000-0005-0000-0000-00005E010000}"/>
    <cellStyle name="Normal 2 12" xfId="90" xr:uid="{00000000-0005-0000-0000-00005F010000}"/>
    <cellStyle name="Normal 2 12 2" xfId="448" xr:uid="{00000000-0005-0000-0000-000060010000}"/>
    <cellStyle name="Normal 2 13" xfId="91" xr:uid="{00000000-0005-0000-0000-000061010000}"/>
    <cellStyle name="Normal 2 14" xfId="92" xr:uid="{00000000-0005-0000-0000-000062010000}"/>
    <cellStyle name="Normal 2 15" xfId="93" xr:uid="{00000000-0005-0000-0000-000063010000}"/>
    <cellStyle name="Normal 2 16" xfId="94" xr:uid="{00000000-0005-0000-0000-000064010000}"/>
    <cellStyle name="Normal 2 17" xfId="95" xr:uid="{00000000-0005-0000-0000-000065010000}"/>
    <cellStyle name="Normal 2 18" xfId="96" xr:uid="{00000000-0005-0000-0000-000066010000}"/>
    <cellStyle name="Normal 2 19" xfId="97" xr:uid="{00000000-0005-0000-0000-000067010000}"/>
    <cellStyle name="Normal 2 19 2" xfId="98" xr:uid="{00000000-0005-0000-0000-000068010000}"/>
    <cellStyle name="Normal 2 2" xfId="1" xr:uid="{00000000-0005-0000-0000-000069010000}"/>
    <cellStyle name="Normal 2 2 2" xfId="449" xr:uid="{00000000-0005-0000-0000-00006A010000}"/>
    <cellStyle name="Normal 2 20" xfId="99" xr:uid="{00000000-0005-0000-0000-00006B010000}"/>
    <cellStyle name="Normal 2 20 2" xfId="100" xr:uid="{00000000-0005-0000-0000-00006C010000}"/>
    <cellStyle name="Normal 2 21" xfId="101" xr:uid="{00000000-0005-0000-0000-00006D010000}"/>
    <cellStyle name="Normal 2 22" xfId="102" xr:uid="{00000000-0005-0000-0000-00006E010000}"/>
    <cellStyle name="Normal 2 23" xfId="103" xr:uid="{00000000-0005-0000-0000-00006F010000}"/>
    <cellStyle name="Normal 2 24" xfId="174" xr:uid="{00000000-0005-0000-0000-000070010000}"/>
    <cellStyle name="Normal 2 25" xfId="820" xr:uid="{00000000-0005-0000-0000-000071010000}"/>
    <cellStyle name="Normal 2 26" xfId="872" xr:uid="{131F0D2E-9BB2-4375-AF61-92BB03DD574E}"/>
    <cellStyle name="Normal 2 27" xfId="882" xr:uid="{F990C353-E6AA-470B-B8D6-7AD93FFE807A}"/>
    <cellStyle name="Normal 2 28" xfId="888" xr:uid="{3C7C5D95-46F6-4598-ABE2-4AEC912A7360}"/>
    <cellStyle name="Normal 2 3" xfId="11" xr:uid="{00000000-0005-0000-0000-000072010000}"/>
    <cellStyle name="Normal 2 3 2" xfId="104" xr:uid="{00000000-0005-0000-0000-000073010000}"/>
    <cellStyle name="Normal 2 3 2 2" xfId="105" xr:uid="{00000000-0005-0000-0000-000074010000}"/>
    <cellStyle name="Normal 2 3 3" xfId="817" xr:uid="{00000000-0005-0000-0000-000075010000}"/>
    <cellStyle name="Normal 2 3 4" xfId="876" xr:uid="{0C4A663E-1A35-43DD-9676-909ACCA5ED5C}"/>
    <cellStyle name="Normal 2 3 5" xfId="894" xr:uid="{219875EF-13AE-4035-A5FE-8698CEB3EA4A}"/>
    <cellStyle name="Normal 2 4" xfId="106" xr:uid="{00000000-0005-0000-0000-000076010000}"/>
    <cellStyle name="Normal 2 4 2" xfId="450" xr:uid="{00000000-0005-0000-0000-000077010000}"/>
    <cellStyle name="Normal 2 4 3" xfId="818" xr:uid="{00000000-0005-0000-0000-000078010000}"/>
    <cellStyle name="Normal 2 5" xfId="107" xr:uid="{00000000-0005-0000-0000-000079010000}"/>
    <cellStyle name="Normal 2 5 2" xfId="451" xr:uid="{00000000-0005-0000-0000-00007A010000}"/>
    <cellStyle name="Normal 2 5 3" xfId="819" xr:uid="{00000000-0005-0000-0000-00007B010000}"/>
    <cellStyle name="Normal 2 6" xfId="108" xr:uid="{00000000-0005-0000-0000-00007C010000}"/>
    <cellStyle name="Normal 2 6 2" xfId="452" xr:uid="{00000000-0005-0000-0000-00007D010000}"/>
    <cellStyle name="Normal 2 7" xfId="109" xr:uid="{00000000-0005-0000-0000-00007E010000}"/>
    <cellStyle name="Normal 2 7 2" xfId="453" xr:uid="{00000000-0005-0000-0000-00007F010000}"/>
    <cellStyle name="Normal 2 8" xfId="110" xr:uid="{00000000-0005-0000-0000-000080010000}"/>
    <cellStyle name="Normal 2 8 2" xfId="454" xr:uid="{00000000-0005-0000-0000-000081010000}"/>
    <cellStyle name="Normal 2 9" xfId="111" xr:uid="{00000000-0005-0000-0000-000082010000}"/>
    <cellStyle name="Normal 2 9 2" xfId="455" xr:uid="{00000000-0005-0000-0000-000083010000}"/>
    <cellStyle name="Normal 2_EFE" xfId="112" xr:uid="{00000000-0005-0000-0000-000084010000}"/>
    <cellStyle name="Normal 20" xfId="456" xr:uid="{00000000-0005-0000-0000-000085010000}"/>
    <cellStyle name="Normal 20 2" xfId="457" xr:uid="{00000000-0005-0000-0000-000086010000}"/>
    <cellStyle name="Normal 21" xfId="458" xr:uid="{00000000-0005-0000-0000-000087010000}"/>
    <cellStyle name="Normal 22" xfId="864" xr:uid="{D074E2E7-C4C3-4DF6-89EF-6CF8C81F5880}"/>
    <cellStyle name="Normal 23" xfId="886" xr:uid="{C7C47609-9FA8-46F4-9BEF-59B6FC88D9B1}"/>
    <cellStyle name="Normal 3" xfId="12" xr:uid="{00000000-0005-0000-0000-000088010000}"/>
    <cellStyle name="Normal 3 10" xfId="113" xr:uid="{00000000-0005-0000-0000-000089010000}"/>
    <cellStyle name="Normal 3 11" xfId="114" xr:uid="{00000000-0005-0000-0000-00008A010000}"/>
    <cellStyle name="Normal 3 12" xfId="115" xr:uid="{00000000-0005-0000-0000-00008B010000}"/>
    <cellStyle name="Normal 3 13" xfId="814" xr:uid="{00000000-0005-0000-0000-00008C010000}"/>
    <cellStyle name="Normal 3 14" xfId="873" xr:uid="{3C680A6C-F1E2-4AFE-A607-C2823FC07973}"/>
    <cellStyle name="Normal 3 15" xfId="883" xr:uid="{E2DB31C7-5577-4433-9675-C1D00322CF5B}"/>
    <cellStyle name="Normal 3 16" xfId="893" xr:uid="{2904D2C0-AB15-41ED-A222-7904F9B0690D}"/>
    <cellStyle name="Normal 3 2" xfId="13" xr:uid="{00000000-0005-0000-0000-00008D010000}"/>
    <cellStyle name="Normal 3 2 2" xfId="116" xr:uid="{00000000-0005-0000-0000-00008E010000}"/>
    <cellStyle name="Normal 3 2 2 2" xfId="117" xr:uid="{00000000-0005-0000-0000-00008F010000}"/>
    <cellStyle name="Normal 3 2 2 3" xfId="898" xr:uid="{BE9C6663-7E28-4478-90D9-A890909B53A7}"/>
    <cellStyle name="Normal 3 2 3" xfId="816" xr:uid="{00000000-0005-0000-0000-000090010000}"/>
    <cellStyle name="Normal 3 2 4" xfId="895" xr:uid="{A608508F-3F66-4B9A-9E37-D06CF9FC8670}"/>
    <cellStyle name="Normal 3 3" xfId="118" xr:uid="{00000000-0005-0000-0000-000091010000}"/>
    <cellStyle name="Normal 3 3 2" xfId="459" xr:uid="{00000000-0005-0000-0000-000092010000}"/>
    <cellStyle name="Normal 3 3 2 2" xfId="460" xr:uid="{00000000-0005-0000-0000-000093010000}"/>
    <cellStyle name="Normal 3 3 3" xfId="897" xr:uid="{1FC22027-D926-487D-9357-FE9ECAB3AF04}"/>
    <cellStyle name="Normal 3 4" xfId="119" xr:uid="{00000000-0005-0000-0000-000094010000}"/>
    <cellStyle name="Normal 3 4 2" xfId="461" xr:uid="{00000000-0005-0000-0000-000095010000}"/>
    <cellStyle name="Normal 3 4 2 2" xfId="462" xr:uid="{00000000-0005-0000-0000-000096010000}"/>
    <cellStyle name="Normal 3 5" xfId="120" xr:uid="{00000000-0005-0000-0000-000097010000}"/>
    <cellStyle name="Normal 3 5 2" xfId="463" xr:uid="{00000000-0005-0000-0000-000098010000}"/>
    <cellStyle name="Normal 3 6" xfId="121" xr:uid="{00000000-0005-0000-0000-000099010000}"/>
    <cellStyle name="Normal 3 7" xfId="122" xr:uid="{00000000-0005-0000-0000-00009A010000}"/>
    <cellStyle name="Normal 3 8" xfId="123" xr:uid="{00000000-0005-0000-0000-00009B010000}"/>
    <cellStyle name="Normal 3 9" xfId="124" xr:uid="{00000000-0005-0000-0000-00009C010000}"/>
    <cellStyle name="Normal 3 9 2" xfId="125" xr:uid="{00000000-0005-0000-0000-00009D010000}"/>
    <cellStyle name="Normal 3_EFE" xfId="126" xr:uid="{00000000-0005-0000-0000-00009E010000}"/>
    <cellStyle name="Normal 4" xfId="14" xr:uid="{00000000-0005-0000-0000-00009F010000}"/>
    <cellStyle name="Normal 4 2" xfId="15" xr:uid="{00000000-0005-0000-0000-0000A0010000}"/>
    <cellStyle name="Normal 4 2 2" xfId="464" xr:uid="{00000000-0005-0000-0000-0000A1010000}"/>
    <cellStyle name="Normal 4 3" xfId="127" xr:uid="{00000000-0005-0000-0000-0000A2010000}"/>
    <cellStyle name="Normal 4 3 2" xfId="465" xr:uid="{00000000-0005-0000-0000-0000A3010000}"/>
    <cellStyle name="Normal 4 4" xfId="128" xr:uid="{00000000-0005-0000-0000-0000A4010000}"/>
    <cellStyle name="Normal 4 4 2" xfId="129" xr:uid="{00000000-0005-0000-0000-0000A5010000}"/>
    <cellStyle name="Normal 4 5" xfId="889" xr:uid="{0C4C0209-77DF-4DBD-A0A8-F6E54E27ABD9}"/>
    <cellStyle name="Normal 5" xfId="16" xr:uid="{00000000-0005-0000-0000-0000A6010000}"/>
    <cellStyle name="Normal 5 2" xfId="17" xr:uid="{00000000-0005-0000-0000-0000A7010000}"/>
    <cellStyle name="Normal 5 2 2" xfId="466" xr:uid="{00000000-0005-0000-0000-0000A8010000}"/>
    <cellStyle name="Normal 5 2 2 2" xfId="467" xr:uid="{00000000-0005-0000-0000-0000A9010000}"/>
    <cellStyle name="Normal 5 2 3" xfId="468" xr:uid="{00000000-0005-0000-0000-0000AA010000}"/>
    <cellStyle name="Normal 5 3" xfId="130" xr:uid="{00000000-0005-0000-0000-0000AB010000}"/>
    <cellStyle name="Normal 5 3 2" xfId="469" xr:uid="{00000000-0005-0000-0000-0000AC010000}"/>
    <cellStyle name="Normal 5 3 2 2" xfId="470" xr:uid="{00000000-0005-0000-0000-0000AD010000}"/>
    <cellStyle name="Normal 5 3 3" xfId="471" xr:uid="{00000000-0005-0000-0000-0000AE010000}"/>
    <cellStyle name="Normal 5 4" xfId="131" xr:uid="{00000000-0005-0000-0000-0000AF010000}"/>
    <cellStyle name="Normal 5 4 2" xfId="472" xr:uid="{00000000-0005-0000-0000-0000B0010000}"/>
    <cellStyle name="Normal 5 4 2 2" xfId="473" xr:uid="{00000000-0005-0000-0000-0000B1010000}"/>
    <cellStyle name="Normal 5 4 3" xfId="474" xr:uid="{00000000-0005-0000-0000-0000B2010000}"/>
    <cellStyle name="Normal 5 5" xfId="132" xr:uid="{00000000-0005-0000-0000-0000B3010000}"/>
    <cellStyle name="Normal 5 5 2" xfId="475" xr:uid="{00000000-0005-0000-0000-0000B4010000}"/>
    <cellStyle name="Normal 5 6" xfId="178" xr:uid="{00000000-0005-0000-0000-0000B5010000}"/>
    <cellStyle name="Normal 5 7" xfId="890" xr:uid="{73560949-3ADC-4306-941D-F8D774D80631}"/>
    <cellStyle name="Normal 56" xfId="891" xr:uid="{A0A5D046-3ED3-47E4-95BF-6B0A73152110}"/>
    <cellStyle name="Normal 6" xfId="18" xr:uid="{00000000-0005-0000-0000-0000B6010000}"/>
    <cellStyle name="Normal 6 10" xfId="884" xr:uid="{2CF43CF7-7166-4353-A930-7D07A44E9D26}"/>
    <cellStyle name="Normal 6 2" xfId="19" xr:uid="{00000000-0005-0000-0000-0000B7010000}"/>
    <cellStyle name="Normal 6 2 2" xfId="20" xr:uid="{00000000-0005-0000-0000-0000B8010000}"/>
    <cellStyle name="Normal 6 2 2 2" xfId="133" xr:uid="{00000000-0005-0000-0000-0000B9010000}"/>
    <cellStyle name="Normal 6 2 3" xfId="134" xr:uid="{00000000-0005-0000-0000-0000BA010000}"/>
    <cellStyle name="Normal 6 2 3 2" xfId="135" xr:uid="{00000000-0005-0000-0000-0000BB010000}"/>
    <cellStyle name="Normal 6 2 4" xfId="136" xr:uid="{00000000-0005-0000-0000-0000BC010000}"/>
    <cellStyle name="Normal 6 2 5" xfId="137" xr:uid="{00000000-0005-0000-0000-0000BD010000}"/>
    <cellStyle name="Normal 6 2 6" xfId="138" xr:uid="{00000000-0005-0000-0000-0000BE010000}"/>
    <cellStyle name="Normal 6 2 7" xfId="875" xr:uid="{25193F9E-8F3C-4371-AC62-F1350AED245D}"/>
    <cellStyle name="Normal 6 2 8" xfId="885" xr:uid="{1E629E22-F109-422B-8A26-402E1C3B8154}"/>
    <cellStyle name="Normal 6 2_EFE" xfId="139" xr:uid="{00000000-0005-0000-0000-0000BF010000}"/>
    <cellStyle name="Normal 6 3" xfId="21" xr:uid="{00000000-0005-0000-0000-0000C0010000}"/>
    <cellStyle name="Normal 6 3 2" xfId="140" xr:uid="{00000000-0005-0000-0000-0000C1010000}"/>
    <cellStyle name="Normal 6 3 2 2" xfId="476" xr:uid="{00000000-0005-0000-0000-0000C2010000}"/>
    <cellStyle name="Normal 6 3 3" xfId="477" xr:uid="{00000000-0005-0000-0000-0000C3010000}"/>
    <cellStyle name="Normal 6 4" xfId="141" xr:uid="{00000000-0005-0000-0000-0000C4010000}"/>
    <cellStyle name="Normal 6 4 2" xfId="478" xr:uid="{00000000-0005-0000-0000-0000C5010000}"/>
    <cellStyle name="Normal 6 4 2 2" xfId="479" xr:uid="{00000000-0005-0000-0000-0000C6010000}"/>
    <cellStyle name="Normal 6 4 3" xfId="480" xr:uid="{00000000-0005-0000-0000-0000C7010000}"/>
    <cellStyle name="Normal 6 5" xfId="142" xr:uid="{00000000-0005-0000-0000-0000C8010000}"/>
    <cellStyle name="Normal 6 5 2" xfId="143" xr:uid="{00000000-0005-0000-0000-0000C9010000}"/>
    <cellStyle name="Normal 6 5 2 2" xfId="481" xr:uid="{00000000-0005-0000-0000-0000CA010000}"/>
    <cellStyle name="Normal 6 5 3" xfId="482" xr:uid="{00000000-0005-0000-0000-0000CB010000}"/>
    <cellStyle name="Normal 6 6" xfId="144" xr:uid="{00000000-0005-0000-0000-0000CC010000}"/>
    <cellStyle name="Normal 6 6 2" xfId="483" xr:uid="{00000000-0005-0000-0000-0000CD010000}"/>
    <cellStyle name="Normal 6 7" xfId="145" xr:uid="{00000000-0005-0000-0000-0000CE010000}"/>
    <cellStyle name="Normal 6 8" xfId="146" xr:uid="{00000000-0005-0000-0000-0000CF010000}"/>
    <cellStyle name="Normal 6 9" xfId="874" xr:uid="{DA0FE4B1-43D0-4C5C-BA95-BC076EDC50E7}"/>
    <cellStyle name="Normal 6_EFE" xfId="147" xr:uid="{00000000-0005-0000-0000-0000D0010000}"/>
    <cellStyle name="Normal 7" xfId="148" xr:uid="{00000000-0005-0000-0000-0000D1010000}"/>
    <cellStyle name="Normal 7 2" xfId="149" xr:uid="{00000000-0005-0000-0000-0000D2010000}"/>
    <cellStyle name="Normal 7 2 2" xfId="484" xr:uid="{00000000-0005-0000-0000-0000D3010000}"/>
    <cellStyle name="Normal 7 2 2 2" xfId="485" xr:uid="{00000000-0005-0000-0000-0000D4010000}"/>
    <cellStyle name="Normal 7 2 3" xfId="486" xr:uid="{00000000-0005-0000-0000-0000D5010000}"/>
    <cellStyle name="Normal 7 3" xfId="150" xr:uid="{00000000-0005-0000-0000-0000D6010000}"/>
    <cellStyle name="Normal 7 3 2" xfId="487" xr:uid="{00000000-0005-0000-0000-0000D7010000}"/>
    <cellStyle name="Normal 7 3 2 2" xfId="488" xr:uid="{00000000-0005-0000-0000-0000D8010000}"/>
    <cellStyle name="Normal 7 3 3" xfId="489" xr:uid="{00000000-0005-0000-0000-0000D9010000}"/>
    <cellStyle name="Normal 7 4" xfId="490" xr:uid="{00000000-0005-0000-0000-0000DA010000}"/>
    <cellStyle name="Normal 7 4 2" xfId="491" xr:uid="{00000000-0005-0000-0000-0000DB010000}"/>
    <cellStyle name="Normal 7 4 2 2" xfId="492" xr:uid="{00000000-0005-0000-0000-0000DC010000}"/>
    <cellStyle name="Normal 7 4 3" xfId="493" xr:uid="{00000000-0005-0000-0000-0000DD010000}"/>
    <cellStyle name="Normal 7 5" xfId="494" xr:uid="{00000000-0005-0000-0000-0000DE010000}"/>
    <cellStyle name="Normal 7 5 2" xfId="495" xr:uid="{00000000-0005-0000-0000-0000DF010000}"/>
    <cellStyle name="Normal 7 6" xfId="496" xr:uid="{00000000-0005-0000-0000-0000E0010000}"/>
    <cellStyle name="Normal 7_EFE" xfId="151" xr:uid="{00000000-0005-0000-0000-0000E1010000}"/>
    <cellStyle name="Normal 8" xfId="152" xr:uid="{00000000-0005-0000-0000-0000E2010000}"/>
    <cellStyle name="Normal 8 2" xfId="497" xr:uid="{00000000-0005-0000-0000-0000E3010000}"/>
    <cellStyle name="Normal 8 2 2" xfId="498" xr:uid="{00000000-0005-0000-0000-0000E4010000}"/>
    <cellStyle name="Normal 8 2 2 2" xfId="499" xr:uid="{00000000-0005-0000-0000-0000E5010000}"/>
    <cellStyle name="Normal 8 2 3" xfId="500" xr:uid="{00000000-0005-0000-0000-0000E6010000}"/>
    <cellStyle name="Normal 8 3" xfId="501" xr:uid="{00000000-0005-0000-0000-0000E7010000}"/>
    <cellStyle name="Normal 8 3 2" xfId="502" xr:uid="{00000000-0005-0000-0000-0000E8010000}"/>
    <cellStyle name="Normal 8 3 2 2" xfId="503" xr:uid="{00000000-0005-0000-0000-0000E9010000}"/>
    <cellStyle name="Normal 8 3 3" xfId="504" xr:uid="{00000000-0005-0000-0000-0000EA010000}"/>
    <cellStyle name="Normal 8 4" xfId="505" xr:uid="{00000000-0005-0000-0000-0000EB010000}"/>
    <cellStyle name="Normal 8 4 2" xfId="506" xr:uid="{00000000-0005-0000-0000-0000EC010000}"/>
    <cellStyle name="Normal 8 4 2 2" xfId="507" xr:uid="{00000000-0005-0000-0000-0000ED010000}"/>
    <cellStyle name="Normal 8 4 3" xfId="508" xr:uid="{00000000-0005-0000-0000-0000EE010000}"/>
    <cellStyle name="Normal 8 5" xfId="509" xr:uid="{00000000-0005-0000-0000-0000EF010000}"/>
    <cellStyle name="Normal 8 5 2" xfId="510" xr:uid="{00000000-0005-0000-0000-0000F0010000}"/>
    <cellStyle name="Normal 8 5 2 2" xfId="511" xr:uid="{00000000-0005-0000-0000-0000F1010000}"/>
    <cellStyle name="Normal 8 5 3" xfId="512" xr:uid="{00000000-0005-0000-0000-0000F2010000}"/>
    <cellStyle name="Normal 8 6" xfId="513" xr:uid="{00000000-0005-0000-0000-0000F3010000}"/>
    <cellStyle name="Normal 8 6 2" xfId="514" xr:uid="{00000000-0005-0000-0000-0000F4010000}"/>
    <cellStyle name="Normal 8 7" xfId="515" xr:uid="{00000000-0005-0000-0000-0000F5010000}"/>
    <cellStyle name="Normal 9" xfId="153" xr:uid="{00000000-0005-0000-0000-0000F6010000}"/>
    <cellStyle name="Normal 9 2" xfId="154" xr:uid="{00000000-0005-0000-0000-0000F7010000}"/>
    <cellStyle name="Normal 9 2 2" xfId="516" xr:uid="{00000000-0005-0000-0000-0000F8010000}"/>
    <cellStyle name="Normal 9 2 2 2" xfId="517" xr:uid="{00000000-0005-0000-0000-0000F9010000}"/>
    <cellStyle name="Normal 9 2 3" xfId="518" xr:uid="{00000000-0005-0000-0000-0000FA010000}"/>
    <cellStyle name="Normal 9 3" xfId="519" xr:uid="{00000000-0005-0000-0000-0000FB010000}"/>
    <cellStyle name="Normal 9 3 2" xfId="520" xr:uid="{00000000-0005-0000-0000-0000FC010000}"/>
    <cellStyle name="Normal 9 3 2 2" xfId="521" xr:uid="{00000000-0005-0000-0000-0000FD010000}"/>
    <cellStyle name="Normal 9 3 3" xfId="522" xr:uid="{00000000-0005-0000-0000-0000FE010000}"/>
    <cellStyle name="Normal 9 4" xfId="523" xr:uid="{00000000-0005-0000-0000-0000FF010000}"/>
    <cellStyle name="Normal 9 4 2" xfId="524" xr:uid="{00000000-0005-0000-0000-000000020000}"/>
    <cellStyle name="Normal 9 4 2 2" xfId="525" xr:uid="{00000000-0005-0000-0000-000001020000}"/>
    <cellStyle name="Normal 9 4 3" xfId="526" xr:uid="{00000000-0005-0000-0000-000002020000}"/>
    <cellStyle name="Normal 9 5" xfId="527" xr:uid="{00000000-0005-0000-0000-000003020000}"/>
    <cellStyle name="Normal 9 5 2" xfId="528" xr:uid="{00000000-0005-0000-0000-000004020000}"/>
    <cellStyle name="Normal 9 6" xfId="529" xr:uid="{00000000-0005-0000-0000-000005020000}"/>
    <cellStyle name="Normal 9 7" xfId="530" xr:uid="{00000000-0005-0000-0000-000006020000}"/>
    <cellStyle name="Normal_141008Reportes Cuadros Institucionales-sectorialesADV" xfId="823" xr:uid="{0FF4253D-DFE7-45D5-8C87-9B781B995B40}"/>
    <cellStyle name="Notas 10" xfId="531" xr:uid="{00000000-0005-0000-0000-000007020000}"/>
    <cellStyle name="Notas 10 2" xfId="532" xr:uid="{00000000-0005-0000-0000-000008020000}"/>
    <cellStyle name="Notas 10 2 2" xfId="533" xr:uid="{00000000-0005-0000-0000-000009020000}"/>
    <cellStyle name="Notas 10 3" xfId="534" xr:uid="{00000000-0005-0000-0000-00000A020000}"/>
    <cellStyle name="Notas 10 3 2" xfId="535" xr:uid="{00000000-0005-0000-0000-00000B020000}"/>
    <cellStyle name="Notas 10 4" xfId="536" xr:uid="{00000000-0005-0000-0000-00000C020000}"/>
    <cellStyle name="Notas 11" xfId="537" xr:uid="{00000000-0005-0000-0000-00000D020000}"/>
    <cellStyle name="Notas 11 2" xfId="538" xr:uid="{00000000-0005-0000-0000-00000E020000}"/>
    <cellStyle name="Notas 11 2 2" xfId="539" xr:uid="{00000000-0005-0000-0000-00000F020000}"/>
    <cellStyle name="Notas 11 3" xfId="540" xr:uid="{00000000-0005-0000-0000-000010020000}"/>
    <cellStyle name="Notas 11 3 2" xfId="541" xr:uid="{00000000-0005-0000-0000-000011020000}"/>
    <cellStyle name="Notas 11 4" xfId="542" xr:uid="{00000000-0005-0000-0000-000012020000}"/>
    <cellStyle name="Notas 12" xfId="543" xr:uid="{00000000-0005-0000-0000-000013020000}"/>
    <cellStyle name="Notas 12 2" xfId="544" xr:uid="{00000000-0005-0000-0000-000014020000}"/>
    <cellStyle name="Notas 12 2 2" xfId="545" xr:uid="{00000000-0005-0000-0000-000015020000}"/>
    <cellStyle name="Notas 12 3" xfId="546" xr:uid="{00000000-0005-0000-0000-000016020000}"/>
    <cellStyle name="Notas 12 3 2" xfId="547" xr:uid="{00000000-0005-0000-0000-000017020000}"/>
    <cellStyle name="Notas 12 4" xfId="548" xr:uid="{00000000-0005-0000-0000-000018020000}"/>
    <cellStyle name="Notas 13" xfId="549" xr:uid="{00000000-0005-0000-0000-000019020000}"/>
    <cellStyle name="Notas 14" xfId="550" xr:uid="{00000000-0005-0000-0000-00001A020000}"/>
    <cellStyle name="Notas 15" xfId="865" xr:uid="{863A86A2-FA83-4FE1-BBF5-B565EABC40CE}"/>
    <cellStyle name="Notas 2" xfId="155" xr:uid="{00000000-0005-0000-0000-00001B020000}"/>
    <cellStyle name="Notas 2 2" xfId="156" xr:uid="{00000000-0005-0000-0000-00001C020000}"/>
    <cellStyle name="Notas 2 2 2" xfId="551" xr:uid="{00000000-0005-0000-0000-00001D020000}"/>
    <cellStyle name="Notas 2 2 2 2" xfId="552" xr:uid="{00000000-0005-0000-0000-00001E020000}"/>
    <cellStyle name="Notas 2 2 3" xfId="553" xr:uid="{00000000-0005-0000-0000-00001F020000}"/>
    <cellStyle name="Notas 2 3" xfId="554" xr:uid="{00000000-0005-0000-0000-000020020000}"/>
    <cellStyle name="Notas 2 3 2" xfId="555" xr:uid="{00000000-0005-0000-0000-000021020000}"/>
    <cellStyle name="Notas 2 4" xfId="556" xr:uid="{00000000-0005-0000-0000-000022020000}"/>
    <cellStyle name="Notas 2 4 2" xfId="557" xr:uid="{00000000-0005-0000-0000-000023020000}"/>
    <cellStyle name="Notas 2 5" xfId="558" xr:uid="{00000000-0005-0000-0000-000024020000}"/>
    <cellStyle name="Notas 3" xfId="157" xr:uid="{00000000-0005-0000-0000-000025020000}"/>
    <cellStyle name="Notas 3 2" xfId="158" xr:uid="{00000000-0005-0000-0000-000026020000}"/>
    <cellStyle name="Notas 3 2 2" xfId="559" xr:uid="{00000000-0005-0000-0000-000027020000}"/>
    <cellStyle name="Notas 3 3" xfId="560" xr:uid="{00000000-0005-0000-0000-000028020000}"/>
    <cellStyle name="Notas 3 3 2" xfId="561" xr:uid="{00000000-0005-0000-0000-000029020000}"/>
    <cellStyle name="Notas 3 4" xfId="562" xr:uid="{00000000-0005-0000-0000-00002A020000}"/>
    <cellStyle name="Notas 4" xfId="563" xr:uid="{00000000-0005-0000-0000-00002B020000}"/>
    <cellStyle name="Notas 4 2" xfId="564" xr:uid="{00000000-0005-0000-0000-00002C020000}"/>
    <cellStyle name="Notas 4 2 2" xfId="565" xr:uid="{00000000-0005-0000-0000-00002D020000}"/>
    <cellStyle name="Notas 4 3" xfId="566" xr:uid="{00000000-0005-0000-0000-00002E020000}"/>
    <cellStyle name="Notas 4 3 2" xfId="567" xr:uid="{00000000-0005-0000-0000-00002F020000}"/>
    <cellStyle name="Notas 4 4" xfId="568" xr:uid="{00000000-0005-0000-0000-000030020000}"/>
    <cellStyle name="Notas 5" xfId="569" xr:uid="{00000000-0005-0000-0000-000031020000}"/>
    <cellStyle name="Notas 5 2" xfId="570" xr:uid="{00000000-0005-0000-0000-000032020000}"/>
    <cellStyle name="Notas 5 2 2" xfId="571" xr:uid="{00000000-0005-0000-0000-000033020000}"/>
    <cellStyle name="Notas 5 3" xfId="572" xr:uid="{00000000-0005-0000-0000-000034020000}"/>
    <cellStyle name="Notas 5 3 2" xfId="573" xr:uid="{00000000-0005-0000-0000-000035020000}"/>
    <cellStyle name="Notas 5 4" xfId="574" xr:uid="{00000000-0005-0000-0000-000036020000}"/>
    <cellStyle name="Notas 6" xfId="575" xr:uid="{00000000-0005-0000-0000-000037020000}"/>
    <cellStyle name="Notas 6 2" xfId="576" xr:uid="{00000000-0005-0000-0000-000038020000}"/>
    <cellStyle name="Notas 6 2 2" xfId="577" xr:uid="{00000000-0005-0000-0000-000039020000}"/>
    <cellStyle name="Notas 6 3" xfId="578" xr:uid="{00000000-0005-0000-0000-00003A020000}"/>
    <cellStyle name="Notas 6 3 2" xfId="579" xr:uid="{00000000-0005-0000-0000-00003B020000}"/>
    <cellStyle name="Notas 6 4" xfId="580" xr:uid="{00000000-0005-0000-0000-00003C020000}"/>
    <cellStyle name="Notas 7" xfId="581" xr:uid="{00000000-0005-0000-0000-00003D020000}"/>
    <cellStyle name="Notas 7 2" xfId="582" xr:uid="{00000000-0005-0000-0000-00003E020000}"/>
    <cellStyle name="Notas 7 2 2" xfId="583" xr:uid="{00000000-0005-0000-0000-00003F020000}"/>
    <cellStyle name="Notas 7 3" xfId="584" xr:uid="{00000000-0005-0000-0000-000040020000}"/>
    <cellStyle name="Notas 7 3 2" xfId="585" xr:uid="{00000000-0005-0000-0000-000041020000}"/>
    <cellStyle name="Notas 7 4" xfId="586" xr:uid="{00000000-0005-0000-0000-000042020000}"/>
    <cellStyle name="Notas 8" xfId="587" xr:uid="{00000000-0005-0000-0000-000043020000}"/>
    <cellStyle name="Notas 8 2" xfId="588" xr:uid="{00000000-0005-0000-0000-000044020000}"/>
    <cellStyle name="Notas 8 2 2" xfId="589" xr:uid="{00000000-0005-0000-0000-000045020000}"/>
    <cellStyle name="Notas 8 3" xfId="590" xr:uid="{00000000-0005-0000-0000-000046020000}"/>
    <cellStyle name="Notas 8 3 2" xfId="591" xr:uid="{00000000-0005-0000-0000-000047020000}"/>
    <cellStyle name="Notas 8 4" xfId="592" xr:uid="{00000000-0005-0000-0000-000048020000}"/>
    <cellStyle name="Notas 9" xfId="593" xr:uid="{00000000-0005-0000-0000-000049020000}"/>
    <cellStyle name="Notas 9 2" xfId="594" xr:uid="{00000000-0005-0000-0000-00004A020000}"/>
    <cellStyle name="Notas 9 2 2" xfId="595" xr:uid="{00000000-0005-0000-0000-00004B020000}"/>
    <cellStyle name="Notas 9 3" xfId="596" xr:uid="{00000000-0005-0000-0000-00004C020000}"/>
    <cellStyle name="Notas 9 3 2" xfId="597" xr:uid="{00000000-0005-0000-0000-00004D020000}"/>
    <cellStyle name="Notas 9 4" xfId="598" xr:uid="{00000000-0005-0000-0000-00004E020000}"/>
    <cellStyle name="Porcentaje" xfId="821" builtinId="5"/>
    <cellStyle name="Porcentaje 2" xfId="599" xr:uid="{00000000-0005-0000-0000-00004F020000}"/>
    <cellStyle name="Porcentaje 2 2" xfId="892" xr:uid="{C4142CED-83DB-4DEB-8F8E-76D26F815220}"/>
    <cellStyle name="Porcentaje 3" xfId="899" xr:uid="{1DAFB77A-41E6-407B-920B-1D2F1AD09EB2}"/>
    <cellStyle name="Porcentual 2" xfId="175" xr:uid="{00000000-0005-0000-0000-000050020000}"/>
    <cellStyle name="Salida" xfId="833" builtinId="21" customBuiltin="1"/>
    <cellStyle name="Salida 2" xfId="600" xr:uid="{00000000-0005-0000-0000-000051020000}"/>
    <cellStyle name="SAPBEXaggData" xfId="601" xr:uid="{00000000-0005-0000-0000-000052020000}"/>
    <cellStyle name="SAPBEXaggData 2" xfId="602" xr:uid="{00000000-0005-0000-0000-000053020000}"/>
    <cellStyle name="SAPBEXaggData 3" xfId="603" xr:uid="{00000000-0005-0000-0000-000054020000}"/>
    <cellStyle name="SAPBEXaggDataEmph" xfId="604" xr:uid="{00000000-0005-0000-0000-000055020000}"/>
    <cellStyle name="SAPBEXaggDataEmph 2" xfId="605" xr:uid="{00000000-0005-0000-0000-000056020000}"/>
    <cellStyle name="SAPBEXaggDataEmph 3" xfId="606" xr:uid="{00000000-0005-0000-0000-000057020000}"/>
    <cellStyle name="SAPBEXaggItem" xfId="607" xr:uid="{00000000-0005-0000-0000-000058020000}"/>
    <cellStyle name="SAPBEXaggItem 2" xfId="608" xr:uid="{00000000-0005-0000-0000-000059020000}"/>
    <cellStyle name="SAPBEXaggItem 3" xfId="609" xr:uid="{00000000-0005-0000-0000-00005A020000}"/>
    <cellStyle name="SAPBEXaggItemX" xfId="610" xr:uid="{00000000-0005-0000-0000-00005B020000}"/>
    <cellStyle name="SAPBEXchaText" xfId="611" xr:uid="{00000000-0005-0000-0000-00005C020000}"/>
    <cellStyle name="SAPBEXchaText 2" xfId="612" xr:uid="{00000000-0005-0000-0000-00005D020000}"/>
    <cellStyle name="SAPBEXchaText 3" xfId="613" xr:uid="{00000000-0005-0000-0000-00005E020000}"/>
    <cellStyle name="SAPBEXexcBad7" xfId="614" xr:uid="{00000000-0005-0000-0000-00005F020000}"/>
    <cellStyle name="SAPBEXexcBad7 2" xfId="615" xr:uid="{00000000-0005-0000-0000-000060020000}"/>
    <cellStyle name="SAPBEXexcBad7 3" xfId="616" xr:uid="{00000000-0005-0000-0000-000061020000}"/>
    <cellStyle name="SAPBEXexcBad8" xfId="617" xr:uid="{00000000-0005-0000-0000-000062020000}"/>
    <cellStyle name="SAPBEXexcBad8 2" xfId="618" xr:uid="{00000000-0005-0000-0000-000063020000}"/>
    <cellStyle name="SAPBEXexcBad8 3" xfId="619" xr:uid="{00000000-0005-0000-0000-000064020000}"/>
    <cellStyle name="SAPBEXexcBad9" xfId="620" xr:uid="{00000000-0005-0000-0000-000065020000}"/>
    <cellStyle name="SAPBEXexcBad9 2" xfId="621" xr:uid="{00000000-0005-0000-0000-000066020000}"/>
    <cellStyle name="SAPBEXexcBad9 3" xfId="622" xr:uid="{00000000-0005-0000-0000-000067020000}"/>
    <cellStyle name="SAPBEXexcCritical4" xfId="623" xr:uid="{00000000-0005-0000-0000-000068020000}"/>
    <cellStyle name="SAPBEXexcCritical4 2" xfId="624" xr:uid="{00000000-0005-0000-0000-000069020000}"/>
    <cellStyle name="SAPBEXexcCritical4 3" xfId="625" xr:uid="{00000000-0005-0000-0000-00006A020000}"/>
    <cellStyle name="SAPBEXexcCritical5" xfId="626" xr:uid="{00000000-0005-0000-0000-00006B020000}"/>
    <cellStyle name="SAPBEXexcCritical5 2" xfId="627" xr:uid="{00000000-0005-0000-0000-00006C020000}"/>
    <cellStyle name="SAPBEXexcCritical5 3" xfId="628" xr:uid="{00000000-0005-0000-0000-00006D020000}"/>
    <cellStyle name="SAPBEXexcCritical6" xfId="629" xr:uid="{00000000-0005-0000-0000-00006E020000}"/>
    <cellStyle name="SAPBEXexcCritical6 2" xfId="630" xr:uid="{00000000-0005-0000-0000-00006F020000}"/>
    <cellStyle name="SAPBEXexcCritical6 3" xfId="631" xr:uid="{00000000-0005-0000-0000-000070020000}"/>
    <cellStyle name="SAPBEXexcGood1" xfId="632" xr:uid="{00000000-0005-0000-0000-000071020000}"/>
    <cellStyle name="SAPBEXexcGood1 2" xfId="633" xr:uid="{00000000-0005-0000-0000-000072020000}"/>
    <cellStyle name="SAPBEXexcGood1 3" xfId="634" xr:uid="{00000000-0005-0000-0000-000073020000}"/>
    <cellStyle name="SAPBEXexcGood2" xfId="635" xr:uid="{00000000-0005-0000-0000-000074020000}"/>
    <cellStyle name="SAPBEXexcGood2 2" xfId="636" xr:uid="{00000000-0005-0000-0000-000075020000}"/>
    <cellStyle name="SAPBEXexcGood2 3" xfId="637" xr:uid="{00000000-0005-0000-0000-000076020000}"/>
    <cellStyle name="SAPBEXexcGood3" xfId="638" xr:uid="{00000000-0005-0000-0000-000077020000}"/>
    <cellStyle name="SAPBEXexcGood3 2" xfId="639" xr:uid="{00000000-0005-0000-0000-000078020000}"/>
    <cellStyle name="SAPBEXexcGood3 3" xfId="640" xr:uid="{00000000-0005-0000-0000-000079020000}"/>
    <cellStyle name="SAPBEXfilterDrill" xfId="641" xr:uid="{00000000-0005-0000-0000-00007A020000}"/>
    <cellStyle name="SAPBEXfilterDrill 2" xfId="642" xr:uid="{00000000-0005-0000-0000-00007B020000}"/>
    <cellStyle name="SAPBEXfilterDrill 3" xfId="643" xr:uid="{00000000-0005-0000-0000-00007C020000}"/>
    <cellStyle name="SAPBEXfilterItem" xfId="644" xr:uid="{00000000-0005-0000-0000-00007D020000}"/>
    <cellStyle name="SAPBEXfilterItem 2" xfId="645" xr:uid="{00000000-0005-0000-0000-00007E020000}"/>
    <cellStyle name="SAPBEXfilterItem 3" xfId="646" xr:uid="{00000000-0005-0000-0000-00007F020000}"/>
    <cellStyle name="SAPBEXfilterText" xfId="647" xr:uid="{00000000-0005-0000-0000-000080020000}"/>
    <cellStyle name="SAPBEXfilterText 2" xfId="648" xr:uid="{00000000-0005-0000-0000-000081020000}"/>
    <cellStyle name="SAPBEXfilterText 3" xfId="649" xr:uid="{00000000-0005-0000-0000-000082020000}"/>
    <cellStyle name="SAPBEXfilterText 3 2" xfId="650" xr:uid="{00000000-0005-0000-0000-000083020000}"/>
    <cellStyle name="SAPBEXfilterText 4" xfId="651" xr:uid="{00000000-0005-0000-0000-000084020000}"/>
    <cellStyle name="SAPBEXformats" xfId="652" xr:uid="{00000000-0005-0000-0000-000085020000}"/>
    <cellStyle name="SAPBEXformats 2" xfId="653" xr:uid="{00000000-0005-0000-0000-000086020000}"/>
    <cellStyle name="SAPBEXformats 3" xfId="654" xr:uid="{00000000-0005-0000-0000-000087020000}"/>
    <cellStyle name="SAPBEXheaderItem" xfId="655" xr:uid="{00000000-0005-0000-0000-000088020000}"/>
    <cellStyle name="SAPBEXheaderItem 10" xfId="656" xr:uid="{00000000-0005-0000-0000-000089020000}"/>
    <cellStyle name="SAPBEXheaderItem 11" xfId="657" xr:uid="{00000000-0005-0000-0000-00008A020000}"/>
    <cellStyle name="SAPBEXheaderItem 12" xfId="658" xr:uid="{00000000-0005-0000-0000-00008B020000}"/>
    <cellStyle name="SAPBEXheaderItem 13" xfId="659" xr:uid="{00000000-0005-0000-0000-00008C020000}"/>
    <cellStyle name="SAPBEXheaderItem 14" xfId="660" xr:uid="{00000000-0005-0000-0000-00008D020000}"/>
    <cellStyle name="SAPBEXheaderItem 15" xfId="661" xr:uid="{00000000-0005-0000-0000-00008E020000}"/>
    <cellStyle name="SAPBEXheaderItem 16" xfId="662" xr:uid="{00000000-0005-0000-0000-00008F020000}"/>
    <cellStyle name="SAPBEXheaderItem 17" xfId="663" xr:uid="{00000000-0005-0000-0000-000090020000}"/>
    <cellStyle name="SAPBEXheaderItem 17 2" xfId="664" xr:uid="{00000000-0005-0000-0000-000091020000}"/>
    <cellStyle name="SAPBEXheaderItem 18" xfId="665" xr:uid="{00000000-0005-0000-0000-000092020000}"/>
    <cellStyle name="SAPBEXheaderItem 18 2" xfId="666" xr:uid="{00000000-0005-0000-0000-000093020000}"/>
    <cellStyle name="SAPBEXheaderItem 19" xfId="667" xr:uid="{00000000-0005-0000-0000-000094020000}"/>
    <cellStyle name="SAPBEXheaderItem 2" xfId="668" xr:uid="{00000000-0005-0000-0000-000095020000}"/>
    <cellStyle name="SAPBEXheaderItem 2 2" xfId="669" xr:uid="{00000000-0005-0000-0000-000096020000}"/>
    <cellStyle name="SAPBEXheaderItem 20" xfId="670" xr:uid="{00000000-0005-0000-0000-000097020000}"/>
    <cellStyle name="SAPBEXheaderItem 21" xfId="671" xr:uid="{00000000-0005-0000-0000-000098020000}"/>
    <cellStyle name="SAPBEXheaderItem 3" xfId="672" xr:uid="{00000000-0005-0000-0000-000099020000}"/>
    <cellStyle name="SAPBEXheaderItem 3 10" xfId="673" xr:uid="{00000000-0005-0000-0000-00009A020000}"/>
    <cellStyle name="SAPBEXheaderItem 3 10 2" xfId="674" xr:uid="{00000000-0005-0000-0000-00009B020000}"/>
    <cellStyle name="SAPBEXheaderItem 3 2" xfId="675" xr:uid="{00000000-0005-0000-0000-00009C020000}"/>
    <cellStyle name="SAPBEXheaderItem 3 2 2" xfId="676" xr:uid="{00000000-0005-0000-0000-00009D020000}"/>
    <cellStyle name="SAPBEXheaderItem 3 3" xfId="677" xr:uid="{00000000-0005-0000-0000-00009E020000}"/>
    <cellStyle name="SAPBEXheaderItem 3 3 2" xfId="678" xr:uid="{00000000-0005-0000-0000-00009F020000}"/>
    <cellStyle name="SAPBEXheaderItem 3 4" xfId="679" xr:uid="{00000000-0005-0000-0000-0000A0020000}"/>
    <cellStyle name="SAPBEXheaderItem 3 4 2" xfId="680" xr:uid="{00000000-0005-0000-0000-0000A1020000}"/>
    <cellStyle name="SAPBEXheaderItem 3 5" xfId="681" xr:uid="{00000000-0005-0000-0000-0000A2020000}"/>
    <cellStyle name="SAPBEXheaderItem 3 5 2" xfId="682" xr:uid="{00000000-0005-0000-0000-0000A3020000}"/>
    <cellStyle name="SAPBEXheaderItem 3 6" xfId="683" xr:uid="{00000000-0005-0000-0000-0000A4020000}"/>
    <cellStyle name="SAPBEXheaderItem 3 6 2" xfId="684" xr:uid="{00000000-0005-0000-0000-0000A5020000}"/>
    <cellStyle name="SAPBEXheaderItem 3 7" xfId="685" xr:uid="{00000000-0005-0000-0000-0000A6020000}"/>
    <cellStyle name="SAPBEXheaderItem 3 7 2" xfId="686" xr:uid="{00000000-0005-0000-0000-0000A7020000}"/>
    <cellStyle name="SAPBEXheaderItem 3 8" xfId="687" xr:uid="{00000000-0005-0000-0000-0000A8020000}"/>
    <cellStyle name="SAPBEXheaderItem 3 8 2" xfId="688" xr:uid="{00000000-0005-0000-0000-0000A9020000}"/>
    <cellStyle name="SAPBEXheaderItem 3 9" xfId="689" xr:uid="{00000000-0005-0000-0000-0000AA020000}"/>
    <cellStyle name="SAPBEXheaderItem 3 9 2" xfId="690" xr:uid="{00000000-0005-0000-0000-0000AB020000}"/>
    <cellStyle name="SAPBEXheaderItem 4" xfId="691" xr:uid="{00000000-0005-0000-0000-0000AC020000}"/>
    <cellStyle name="SAPBEXheaderItem 4 2" xfId="692" xr:uid="{00000000-0005-0000-0000-0000AD020000}"/>
    <cellStyle name="SAPBEXheaderItem 5" xfId="693" xr:uid="{00000000-0005-0000-0000-0000AE020000}"/>
    <cellStyle name="SAPBEXheaderItem 6" xfId="694" xr:uid="{00000000-0005-0000-0000-0000AF020000}"/>
    <cellStyle name="SAPBEXheaderItem 7" xfId="695" xr:uid="{00000000-0005-0000-0000-0000B0020000}"/>
    <cellStyle name="SAPBEXheaderItem 8" xfId="696" xr:uid="{00000000-0005-0000-0000-0000B1020000}"/>
    <cellStyle name="SAPBEXheaderItem 9" xfId="697" xr:uid="{00000000-0005-0000-0000-0000B2020000}"/>
    <cellStyle name="SAPBEXheaderText" xfId="698" xr:uid="{00000000-0005-0000-0000-0000B3020000}"/>
    <cellStyle name="SAPBEXheaderText 10" xfId="699" xr:uid="{00000000-0005-0000-0000-0000B4020000}"/>
    <cellStyle name="SAPBEXheaderText 11" xfId="700" xr:uid="{00000000-0005-0000-0000-0000B5020000}"/>
    <cellStyle name="SAPBEXheaderText 12" xfId="701" xr:uid="{00000000-0005-0000-0000-0000B6020000}"/>
    <cellStyle name="SAPBEXheaderText 13" xfId="702" xr:uid="{00000000-0005-0000-0000-0000B7020000}"/>
    <cellStyle name="SAPBEXheaderText 14" xfId="703" xr:uid="{00000000-0005-0000-0000-0000B8020000}"/>
    <cellStyle name="SAPBEXheaderText 15" xfId="704" xr:uid="{00000000-0005-0000-0000-0000B9020000}"/>
    <cellStyle name="SAPBEXheaderText 16" xfId="705" xr:uid="{00000000-0005-0000-0000-0000BA020000}"/>
    <cellStyle name="SAPBEXheaderText 17" xfId="706" xr:uid="{00000000-0005-0000-0000-0000BB020000}"/>
    <cellStyle name="SAPBEXheaderText 17 2" xfId="707" xr:uid="{00000000-0005-0000-0000-0000BC020000}"/>
    <cellStyle name="SAPBEXheaderText 18" xfId="708" xr:uid="{00000000-0005-0000-0000-0000BD020000}"/>
    <cellStyle name="SAPBEXheaderText 18 2" xfId="709" xr:uid="{00000000-0005-0000-0000-0000BE020000}"/>
    <cellStyle name="SAPBEXheaderText 19" xfId="710" xr:uid="{00000000-0005-0000-0000-0000BF020000}"/>
    <cellStyle name="SAPBEXheaderText 2" xfId="711" xr:uid="{00000000-0005-0000-0000-0000C0020000}"/>
    <cellStyle name="SAPBEXheaderText 2 2" xfId="712" xr:uid="{00000000-0005-0000-0000-0000C1020000}"/>
    <cellStyle name="SAPBEXheaderText 20" xfId="713" xr:uid="{00000000-0005-0000-0000-0000C2020000}"/>
    <cellStyle name="SAPBEXheaderText 21" xfId="714" xr:uid="{00000000-0005-0000-0000-0000C3020000}"/>
    <cellStyle name="SAPBEXheaderText 3" xfId="715" xr:uid="{00000000-0005-0000-0000-0000C4020000}"/>
    <cellStyle name="SAPBEXheaderText 3 10" xfId="716" xr:uid="{00000000-0005-0000-0000-0000C5020000}"/>
    <cellStyle name="SAPBEXheaderText 3 10 2" xfId="717" xr:uid="{00000000-0005-0000-0000-0000C6020000}"/>
    <cellStyle name="SAPBEXheaderText 3 2" xfId="718" xr:uid="{00000000-0005-0000-0000-0000C7020000}"/>
    <cellStyle name="SAPBEXheaderText 3 2 2" xfId="719" xr:uid="{00000000-0005-0000-0000-0000C8020000}"/>
    <cellStyle name="SAPBEXheaderText 3 3" xfId="720" xr:uid="{00000000-0005-0000-0000-0000C9020000}"/>
    <cellStyle name="SAPBEXheaderText 3 3 2" xfId="721" xr:uid="{00000000-0005-0000-0000-0000CA020000}"/>
    <cellStyle name="SAPBEXheaderText 3 4" xfId="722" xr:uid="{00000000-0005-0000-0000-0000CB020000}"/>
    <cellStyle name="SAPBEXheaderText 3 4 2" xfId="723" xr:uid="{00000000-0005-0000-0000-0000CC020000}"/>
    <cellStyle name="SAPBEXheaderText 3 5" xfId="724" xr:uid="{00000000-0005-0000-0000-0000CD020000}"/>
    <cellStyle name="SAPBEXheaderText 3 5 2" xfId="725" xr:uid="{00000000-0005-0000-0000-0000CE020000}"/>
    <cellStyle name="SAPBEXheaderText 3 6" xfId="726" xr:uid="{00000000-0005-0000-0000-0000CF020000}"/>
    <cellStyle name="SAPBEXheaderText 3 6 2" xfId="727" xr:uid="{00000000-0005-0000-0000-0000D0020000}"/>
    <cellStyle name="SAPBEXheaderText 3 7" xfId="728" xr:uid="{00000000-0005-0000-0000-0000D1020000}"/>
    <cellStyle name="SAPBEXheaderText 3 7 2" xfId="729" xr:uid="{00000000-0005-0000-0000-0000D2020000}"/>
    <cellStyle name="SAPBEXheaderText 3 8" xfId="730" xr:uid="{00000000-0005-0000-0000-0000D3020000}"/>
    <cellStyle name="SAPBEXheaderText 3 8 2" xfId="731" xr:uid="{00000000-0005-0000-0000-0000D4020000}"/>
    <cellStyle name="SAPBEXheaderText 3 9" xfId="732" xr:uid="{00000000-0005-0000-0000-0000D5020000}"/>
    <cellStyle name="SAPBEXheaderText 3 9 2" xfId="733" xr:uid="{00000000-0005-0000-0000-0000D6020000}"/>
    <cellStyle name="SAPBEXheaderText 4" xfId="734" xr:uid="{00000000-0005-0000-0000-0000D7020000}"/>
    <cellStyle name="SAPBEXheaderText 4 2" xfId="735" xr:uid="{00000000-0005-0000-0000-0000D8020000}"/>
    <cellStyle name="SAPBEXheaderText 5" xfId="736" xr:uid="{00000000-0005-0000-0000-0000D9020000}"/>
    <cellStyle name="SAPBEXheaderText 6" xfId="737" xr:uid="{00000000-0005-0000-0000-0000DA020000}"/>
    <cellStyle name="SAPBEXheaderText 7" xfId="738" xr:uid="{00000000-0005-0000-0000-0000DB020000}"/>
    <cellStyle name="SAPBEXheaderText 8" xfId="739" xr:uid="{00000000-0005-0000-0000-0000DC020000}"/>
    <cellStyle name="SAPBEXheaderText 9" xfId="740" xr:uid="{00000000-0005-0000-0000-0000DD020000}"/>
    <cellStyle name="SAPBEXHLevel0" xfId="741" xr:uid="{00000000-0005-0000-0000-0000DE020000}"/>
    <cellStyle name="SAPBEXHLevel0 2" xfId="742" xr:uid="{00000000-0005-0000-0000-0000DF020000}"/>
    <cellStyle name="SAPBEXHLevel0 3" xfId="743" xr:uid="{00000000-0005-0000-0000-0000E0020000}"/>
    <cellStyle name="SAPBEXHLevel0 3 2" xfId="744" xr:uid="{00000000-0005-0000-0000-0000E1020000}"/>
    <cellStyle name="SAPBEXHLevel0X" xfId="745" xr:uid="{00000000-0005-0000-0000-0000E2020000}"/>
    <cellStyle name="SAPBEXHLevel0X 2" xfId="746" xr:uid="{00000000-0005-0000-0000-0000E3020000}"/>
    <cellStyle name="SAPBEXHLevel0X 3" xfId="747" xr:uid="{00000000-0005-0000-0000-0000E4020000}"/>
    <cellStyle name="SAPBEXHLevel0X 3 2" xfId="748" xr:uid="{00000000-0005-0000-0000-0000E5020000}"/>
    <cellStyle name="SAPBEXHLevel1" xfId="749" xr:uid="{00000000-0005-0000-0000-0000E6020000}"/>
    <cellStyle name="SAPBEXHLevel1 2" xfId="750" xr:uid="{00000000-0005-0000-0000-0000E7020000}"/>
    <cellStyle name="SAPBEXHLevel1 3" xfId="751" xr:uid="{00000000-0005-0000-0000-0000E8020000}"/>
    <cellStyle name="SAPBEXHLevel1 3 2" xfId="752" xr:uid="{00000000-0005-0000-0000-0000E9020000}"/>
    <cellStyle name="SAPBEXHLevel1X" xfId="753" xr:uid="{00000000-0005-0000-0000-0000EA020000}"/>
    <cellStyle name="SAPBEXHLevel1X 2" xfId="754" xr:uid="{00000000-0005-0000-0000-0000EB020000}"/>
    <cellStyle name="SAPBEXHLevel1X 3" xfId="755" xr:uid="{00000000-0005-0000-0000-0000EC020000}"/>
    <cellStyle name="SAPBEXHLevel1X 3 2" xfId="756" xr:uid="{00000000-0005-0000-0000-0000ED020000}"/>
    <cellStyle name="SAPBEXHLevel2" xfId="757" xr:uid="{00000000-0005-0000-0000-0000EE020000}"/>
    <cellStyle name="SAPBEXHLevel2 2" xfId="758" xr:uid="{00000000-0005-0000-0000-0000EF020000}"/>
    <cellStyle name="SAPBEXHLevel2 3" xfId="759" xr:uid="{00000000-0005-0000-0000-0000F0020000}"/>
    <cellStyle name="SAPBEXHLevel2 3 2" xfId="760" xr:uid="{00000000-0005-0000-0000-0000F1020000}"/>
    <cellStyle name="SAPBEXHLevel2X" xfId="761" xr:uid="{00000000-0005-0000-0000-0000F2020000}"/>
    <cellStyle name="SAPBEXHLevel2X 2" xfId="762" xr:uid="{00000000-0005-0000-0000-0000F3020000}"/>
    <cellStyle name="SAPBEXHLevel2X 3" xfId="763" xr:uid="{00000000-0005-0000-0000-0000F4020000}"/>
    <cellStyle name="SAPBEXHLevel2X 3 2" xfId="764" xr:uid="{00000000-0005-0000-0000-0000F5020000}"/>
    <cellStyle name="SAPBEXHLevel3" xfId="765" xr:uid="{00000000-0005-0000-0000-0000F6020000}"/>
    <cellStyle name="SAPBEXHLevel3 2" xfId="766" xr:uid="{00000000-0005-0000-0000-0000F7020000}"/>
    <cellStyle name="SAPBEXHLevel3 3" xfId="767" xr:uid="{00000000-0005-0000-0000-0000F8020000}"/>
    <cellStyle name="SAPBEXHLevel3 3 2" xfId="768" xr:uid="{00000000-0005-0000-0000-0000F9020000}"/>
    <cellStyle name="SAPBEXHLevel3X" xfId="769" xr:uid="{00000000-0005-0000-0000-0000FA020000}"/>
    <cellStyle name="SAPBEXHLevel3X 2" xfId="770" xr:uid="{00000000-0005-0000-0000-0000FB020000}"/>
    <cellStyle name="SAPBEXHLevel3X 3" xfId="771" xr:uid="{00000000-0005-0000-0000-0000FC020000}"/>
    <cellStyle name="SAPBEXHLevel3X 3 2" xfId="772" xr:uid="{00000000-0005-0000-0000-0000FD020000}"/>
    <cellStyle name="SAPBEXinputData" xfId="773" xr:uid="{00000000-0005-0000-0000-0000FE020000}"/>
    <cellStyle name="SAPBEXinputData 2" xfId="774" xr:uid="{00000000-0005-0000-0000-0000FF020000}"/>
    <cellStyle name="SAPBEXinputData 3" xfId="775" xr:uid="{00000000-0005-0000-0000-000000030000}"/>
    <cellStyle name="SAPBEXinputData 3 2" xfId="776" xr:uid="{00000000-0005-0000-0000-000001030000}"/>
    <cellStyle name="SAPBEXresData" xfId="777" xr:uid="{00000000-0005-0000-0000-000002030000}"/>
    <cellStyle name="SAPBEXresData 2" xfId="778" xr:uid="{00000000-0005-0000-0000-000003030000}"/>
    <cellStyle name="SAPBEXresData 3" xfId="779" xr:uid="{00000000-0005-0000-0000-000004030000}"/>
    <cellStyle name="SAPBEXresDataEmph" xfId="780" xr:uid="{00000000-0005-0000-0000-000005030000}"/>
    <cellStyle name="SAPBEXresDataEmph 2" xfId="781" xr:uid="{00000000-0005-0000-0000-000006030000}"/>
    <cellStyle name="SAPBEXresDataEmph 3" xfId="782" xr:uid="{00000000-0005-0000-0000-000007030000}"/>
    <cellStyle name="SAPBEXresItem" xfId="783" xr:uid="{00000000-0005-0000-0000-000008030000}"/>
    <cellStyle name="SAPBEXresItem 2" xfId="784" xr:uid="{00000000-0005-0000-0000-000009030000}"/>
    <cellStyle name="SAPBEXresItem 3" xfId="785" xr:uid="{00000000-0005-0000-0000-00000A030000}"/>
    <cellStyle name="SAPBEXresItemX" xfId="786" xr:uid="{00000000-0005-0000-0000-00000B030000}"/>
    <cellStyle name="SAPBEXstdData" xfId="787" xr:uid="{00000000-0005-0000-0000-00000C030000}"/>
    <cellStyle name="SAPBEXstdData 2" xfId="788" xr:uid="{00000000-0005-0000-0000-00000D030000}"/>
    <cellStyle name="SAPBEXstdData 3" xfId="789" xr:uid="{00000000-0005-0000-0000-00000E030000}"/>
    <cellStyle name="SAPBEXstdDataEmph" xfId="790" xr:uid="{00000000-0005-0000-0000-00000F030000}"/>
    <cellStyle name="SAPBEXstdDataEmph 2" xfId="791" xr:uid="{00000000-0005-0000-0000-000010030000}"/>
    <cellStyle name="SAPBEXstdDataEmph 3" xfId="792" xr:uid="{00000000-0005-0000-0000-000011030000}"/>
    <cellStyle name="SAPBEXstdItem" xfId="176" xr:uid="{00000000-0005-0000-0000-000012030000}"/>
    <cellStyle name="SAPBEXstdItem 2" xfId="793" xr:uid="{00000000-0005-0000-0000-000013030000}"/>
    <cellStyle name="SAPBEXstdItem 3" xfId="794" xr:uid="{00000000-0005-0000-0000-000014030000}"/>
    <cellStyle name="SAPBEXstdItemX" xfId="795" xr:uid="{00000000-0005-0000-0000-000015030000}"/>
    <cellStyle name="SAPBEXtitle" xfId="796" xr:uid="{00000000-0005-0000-0000-000016030000}"/>
    <cellStyle name="SAPBEXtitle 2" xfId="797" xr:uid="{00000000-0005-0000-0000-000017030000}"/>
    <cellStyle name="SAPBEXtitle 3" xfId="798" xr:uid="{00000000-0005-0000-0000-000018030000}"/>
    <cellStyle name="SAPBEXtitle 3 2" xfId="799" xr:uid="{00000000-0005-0000-0000-000019030000}"/>
    <cellStyle name="SAPBEXtitle 4" xfId="800" xr:uid="{00000000-0005-0000-0000-00001A030000}"/>
    <cellStyle name="SAPBEXundefined" xfId="801" xr:uid="{00000000-0005-0000-0000-00001B030000}"/>
    <cellStyle name="SAPBEXundefined 2" xfId="802" xr:uid="{00000000-0005-0000-0000-00001C030000}"/>
    <cellStyle name="SAPBEXundefined 3" xfId="803" xr:uid="{00000000-0005-0000-0000-00001D030000}"/>
    <cellStyle name="Sheet Title" xfId="804" xr:uid="{00000000-0005-0000-0000-00001E030000}"/>
    <cellStyle name="Texto de advertencia" xfId="837" builtinId="11" customBuiltin="1"/>
    <cellStyle name="Texto de advertencia 2" xfId="805" xr:uid="{00000000-0005-0000-0000-00001F030000}"/>
    <cellStyle name="Texto explicativo" xfId="838" builtinId="53" customBuiltin="1"/>
    <cellStyle name="Texto explicativo 2" xfId="806" xr:uid="{00000000-0005-0000-0000-000020030000}"/>
    <cellStyle name="Título" xfId="824" builtinId="15" customBuiltin="1"/>
    <cellStyle name="Título 1 2" xfId="807" xr:uid="{00000000-0005-0000-0000-000021030000}"/>
    <cellStyle name="Título 2" xfId="826" builtinId="17" customBuiltin="1"/>
    <cellStyle name="Título 2 2" xfId="808" xr:uid="{00000000-0005-0000-0000-000022030000}"/>
    <cellStyle name="Título 3" xfId="827" builtinId="18" customBuiltin="1"/>
    <cellStyle name="Título 3 2" xfId="809" xr:uid="{00000000-0005-0000-0000-000023030000}"/>
    <cellStyle name="Título 4" xfId="810" xr:uid="{00000000-0005-0000-0000-000024030000}"/>
    <cellStyle name="Total" xfId="839" builtinId="25" customBuiltin="1"/>
    <cellStyle name="Total 10" xfId="159" xr:uid="{00000000-0005-0000-0000-000025030000}"/>
    <cellStyle name="Total 11" xfId="160" xr:uid="{00000000-0005-0000-0000-000026030000}"/>
    <cellStyle name="Total 12" xfId="161" xr:uid="{00000000-0005-0000-0000-000027030000}"/>
    <cellStyle name="Total 13" xfId="162" xr:uid="{00000000-0005-0000-0000-000028030000}"/>
    <cellStyle name="Total 14" xfId="163" xr:uid="{00000000-0005-0000-0000-000029030000}"/>
    <cellStyle name="Total 15" xfId="811" xr:uid="{00000000-0005-0000-0000-00002A030000}"/>
    <cellStyle name="Total 16" xfId="812" xr:uid="{00000000-0005-0000-0000-00002B030000}"/>
    <cellStyle name="Total 2" xfId="164" xr:uid="{00000000-0005-0000-0000-00002C030000}"/>
    <cellStyle name="Total 3" xfId="165" xr:uid="{00000000-0005-0000-0000-00002D030000}"/>
    <cellStyle name="Total 3 2" xfId="813" xr:uid="{00000000-0005-0000-0000-00002E030000}"/>
    <cellStyle name="Total 4" xfId="166" xr:uid="{00000000-0005-0000-0000-00002F030000}"/>
    <cellStyle name="Total 5" xfId="167" xr:uid="{00000000-0005-0000-0000-000030030000}"/>
    <cellStyle name="Total 6" xfId="168" xr:uid="{00000000-0005-0000-0000-000031030000}"/>
    <cellStyle name="Total 7" xfId="169" xr:uid="{00000000-0005-0000-0000-000032030000}"/>
    <cellStyle name="Total 8" xfId="170" xr:uid="{00000000-0005-0000-0000-000033030000}"/>
    <cellStyle name="Total 9" xfId="171" xr:uid="{00000000-0005-0000-0000-000034030000}"/>
  </cellStyles>
  <dxfs count="0"/>
  <tableStyles count="0" defaultTableStyle="TableStyleMedium2" defaultPivotStyle="PivotStyleLight16"/>
  <colors>
    <mruColors>
      <color rgb="FF4A5C2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externalLink" Target="externalLinks/externalLink2.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externalLink" Target="externalLinks/externalLink5.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externalLink" Target="externalLinks/externalLink3.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1.xml"/><Relationship Id="rId38" Type="http://schemas.openxmlformats.org/officeDocument/2006/relationships/externalLink" Target="externalLinks/externalLink6.xml"/></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3.png"/></Relationships>
</file>

<file path=xl/drawings/_rels/drawing12.xml.rels><?xml version="1.0" encoding="UTF-8" standalone="yes"?>
<Relationships xmlns="http://schemas.openxmlformats.org/package/2006/relationships"><Relationship Id="rId1" Type="http://schemas.openxmlformats.org/officeDocument/2006/relationships/image" Target="../media/image4.png"/></Relationships>
</file>

<file path=xl/drawings/_rels/drawing13.xml.rels><?xml version="1.0" encoding="UTF-8" standalone="yes"?>
<Relationships xmlns="http://schemas.openxmlformats.org/package/2006/relationships"><Relationship Id="rId1" Type="http://schemas.openxmlformats.org/officeDocument/2006/relationships/image" Target="../media/image4.png"/></Relationships>
</file>

<file path=xl/drawings/_rels/drawing14.xml.rels><?xml version="1.0" encoding="UTF-8" standalone="yes"?>
<Relationships xmlns="http://schemas.openxmlformats.org/package/2006/relationships"><Relationship Id="rId1" Type="http://schemas.openxmlformats.org/officeDocument/2006/relationships/image" Target="../media/image4.png"/></Relationships>
</file>

<file path=xl/drawings/_rels/drawing15.xml.rels><?xml version="1.0" encoding="UTF-8" standalone="yes"?>
<Relationships xmlns="http://schemas.openxmlformats.org/package/2006/relationships"><Relationship Id="rId1" Type="http://schemas.openxmlformats.org/officeDocument/2006/relationships/image" Target="../media/image4.png"/></Relationships>
</file>

<file path=xl/drawings/_rels/drawing16.xml.rels><?xml version="1.0" encoding="UTF-8" standalone="yes"?>
<Relationships xmlns="http://schemas.openxmlformats.org/package/2006/relationships"><Relationship Id="rId1" Type="http://schemas.openxmlformats.org/officeDocument/2006/relationships/image" Target="../media/image4.png"/></Relationships>
</file>

<file path=xl/drawings/_rels/drawing17.xml.rels><?xml version="1.0" encoding="UTF-8" standalone="yes"?>
<Relationships xmlns="http://schemas.openxmlformats.org/package/2006/relationships"><Relationship Id="rId1" Type="http://schemas.openxmlformats.org/officeDocument/2006/relationships/image" Target="../media/image4.png"/></Relationships>
</file>

<file path=xl/drawings/_rels/drawing18.xml.rels><?xml version="1.0" encoding="UTF-8" standalone="yes"?>
<Relationships xmlns="http://schemas.openxmlformats.org/package/2006/relationships"><Relationship Id="rId1" Type="http://schemas.openxmlformats.org/officeDocument/2006/relationships/image" Target="../media/image4.png"/></Relationships>
</file>

<file path=xl/drawings/_rels/drawing19.xml.rels><?xml version="1.0" encoding="UTF-8" standalone="yes"?>
<Relationships xmlns="http://schemas.openxmlformats.org/package/2006/relationships"><Relationship Id="rId1" Type="http://schemas.openxmlformats.org/officeDocument/2006/relationships/image" Target="../media/image4.png"/></Relationships>
</file>

<file path=xl/drawings/_rels/drawing20.xml.rels><?xml version="1.0" encoding="UTF-8" standalone="yes"?>
<Relationships xmlns="http://schemas.openxmlformats.org/package/2006/relationships"><Relationship Id="rId1" Type="http://schemas.openxmlformats.org/officeDocument/2006/relationships/image" Target="../media/image4.png"/></Relationships>
</file>

<file path=xl/drawings/_rels/drawing21.xml.rels><?xml version="1.0" encoding="UTF-8" standalone="yes"?>
<Relationships xmlns="http://schemas.openxmlformats.org/package/2006/relationships"><Relationship Id="rId1" Type="http://schemas.openxmlformats.org/officeDocument/2006/relationships/image" Target="../media/image4.png"/></Relationships>
</file>

<file path=xl/drawings/_rels/drawing22.xml.rels><?xml version="1.0" encoding="UTF-8" standalone="yes"?>
<Relationships xmlns="http://schemas.openxmlformats.org/package/2006/relationships"><Relationship Id="rId1" Type="http://schemas.openxmlformats.org/officeDocument/2006/relationships/image" Target="../media/image4.png"/></Relationships>
</file>

<file path=xl/drawings/_rels/drawing26.xml.rels><?xml version="1.0" encoding="UTF-8" standalone="yes"?>
<Relationships xmlns="http://schemas.openxmlformats.org/package/2006/relationships"><Relationship Id="rId1" Type="http://schemas.openxmlformats.org/officeDocument/2006/relationships/image" Target="../media/image4.png"/></Relationships>
</file>

<file path=xl/drawings/_rels/drawing27.xml.rels><?xml version="1.0" encoding="UTF-8" standalone="yes"?>
<Relationships xmlns="http://schemas.openxmlformats.org/package/2006/relationships"><Relationship Id="rId1" Type="http://schemas.openxmlformats.org/officeDocument/2006/relationships/image" Target="../media/image4.png"/></Relationships>
</file>

<file path=xl/drawings/_rels/drawing28.xml.rels><?xml version="1.0" encoding="UTF-8" standalone="yes"?>
<Relationships xmlns="http://schemas.openxmlformats.org/package/2006/relationships"><Relationship Id="rId1" Type="http://schemas.openxmlformats.org/officeDocument/2006/relationships/image" Target="../media/image4.png"/></Relationships>
</file>

<file path=xl/drawings/_rels/drawing29.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1752201</xdr:colOff>
      <xdr:row>68</xdr:row>
      <xdr:rowOff>89585</xdr:rowOff>
    </xdr:from>
    <xdr:to>
      <xdr:col>0</xdr:col>
      <xdr:colOff>3927935</xdr:colOff>
      <xdr:row>68</xdr:row>
      <xdr:rowOff>89585</xdr:rowOff>
    </xdr:to>
    <xdr:cxnSp macro="">
      <xdr:nvCxnSpPr>
        <xdr:cNvPr id="2" name="Conector recto 1">
          <a:extLst>
            <a:ext uri="{FF2B5EF4-FFF2-40B4-BE49-F238E27FC236}">
              <a16:creationId xmlns:a16="http://schemas.microsoft.com/office/drawing/2014/main" id="{BC3752B1-D372-414E-9DB1-73EF4D34D1E2}"/>
            </a:ext>
          </a:extLst>
        </xdr:cNvPr>
        <xdr:cNvCxnSpPr/>
      </xdr:nvCxnSpPr>
      <xdr:spPr>
        <a:xfrm>
          <a:off x="1752201" y="9858425"/>
          <a:ext cx="217573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960120</xdr:colOff>
      <xdr:row>68</xdr:row>
      <xdr:rowOff>99060</xdr:rowOff>
    </xdr:from>
    <xdr:to>
      <xdr:col>4</xdr:col>
      <xdr:colOff>3497580</xdr:colOff>
      <xdr:row>68</xdr:row>
      <xdr:rowOff>99060</xdr:rowOff>
    </xdr:to>
    <xdr:cxnSp macro="">
      <xdr:nvCxnSpPr>
        <xdr:cNvPr id="3" name="Conector recto 14">
          <a:extLst>
            <a:ext uri="{FF2B5EF4-FFF2-40B4-BE49-F238E27FC236}">
              <a16:creationId xmlns:a16="http://schemas.microsoft.com/office/drawing/2014/main" id="{56EABC34-1264-4D3E-B7D7-1303069F74F9}"/>
            </a:ext>
          </a:extLst>
        </xdr:cNvPr>
        <xdr:cNvCxnSpPr/>
      </xdr:nvCxnSpPr>
      <xdr:spPr>
        <a:xfrm>
          <a:off x="9204960" y="9867900"/>
          <a:ext cx="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5740400</xdr:colOff>
      <xdr:row>68</xdr:row>
      <xdr:rowOff>84667</xdr:rowOff>
    </xdr:from>
    <xdr:to>
      <xdr:col>4</xdr:col>
      <xdr:colOff>33667</xdr:colOff>
      <xdr:row>68</xdr:row>
      <xdr:rowOff>84667</xdr:rowOff>
    </xdr:to>
    <xdr:cxnSp macro="">
      <xdr:nvCxnSpPr>
        <xdr:cNvPr id="4" name="Conector recto 3">
          <a:extLst>
            <a:ext uri="{FF2B5EF4-FFF2-40B4-BE49-F238E27FC236}">
              <a16:creationId xmlns:a16="http://schemas.microsoft.com/office/drawing/2014/main" id="{30F1E144-1E2B-4502-BA30-755A2A234285}"/>
            </a:ext>
          </a:extLst>
        </xdr:cNvPr>
        <xdr:cNvCxnSpPr/>
      </xdr:nvCxnSpPr>
      <xdr:spPr>
        <a:xfrm>
          <a:off x="5740400" y="9853507"/>
          <a:ext cx="285814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editAs="oneCell">
    <xdr:from>
      <xdr:col>1</xdr:col>
      <xdr:colOff>1778000</xdr:colOff>
      <xdr:row>49</xdr:row>
      <xdr:rowOff>50800</xdr:rowOff>
    </xdr:from>
    <xdr:to>
      <xdr:col>6</xdr:col>
      <xdr:colOff>264859</xdr:colOff>
      <xdr:row>54</xdr:row>
      <xdr:rowOff>101600</xdr:rowOff>
    </xdr:to>
    <xdr:pic>
      <xdr:nvPicPr>
        <xdr:cNvPr id="2" name="Imagen 1">
          <a:extLst>
            <a:ext uri="{FF2B5EF4-FFF2-40B4-BE49-F238E27FC236}">
              <a16:creationId xmlns:a16="http://schemas.microsoft.com/office/drawing/2014/main" id="{1445FA0B-9539-45B5-8D78-D9D316911DC6}"/>
            </a:ext>
          </a:extLst>
        </xdr:cNvPr>
        <xdr:cNvPicPr>
          <a:picLocks noChangeAspect="1"/>
        </xdr:cNvPicPr>
      </xdr:nvPicPr>
      <xdr:blipFill>
        <a:blip xmlns:r="http://schemas.openxmlformats.org/officeDocument/2006/relationships" r:embed="rId1"/>
        <a:stretch>
          <a:fillRect/>
        </a:stretch>
      </xdr:blipFill>
      <xdr:spPr>
        <a:xfrm>
          <a:off x="1877060" y="8760460"/>
          <a:ext cx="5702999" cy="69850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57150</xdr:colOff>
      <xdr:row>10</xdr:row>
      <xdr:rowOff>85725</xdr:rowOff>
    </xdr:from>
    <xdr:to>
      <xdr:col>6</xdr:col>
      <xdr:colOff>119051</xdr:colOff>
      <xdr:row>13</xdr:row>
      <xdr:rowOff>3770</xdr:rowOff>
    </xdr:to>
    <xdr:pic>
      <xdr:nvPicPr>
        <xdr:cNvPr id="2" name="Imagen 1">
          <a:extLst>
            <a:ext uri="{FF2B5EF4-FFF2-40B4-BE49-F238E27FC236}">
              <a16:creationId xmlns:a16="http://schemas.microsoft.com/office/drawing/2014/main" id="{86CFE997-0E8D-47E7-8EB2-1677792288A7}"/>
            </a:ext>
          </a:extLst>
        </xdr:cNvPr>
        <xdr:cNvPicPr>
          <a:picLocks noChangeAspect="1"/>
        </xdr:cNvPicPr>
      </xdr:nvPicPr>
      <xdr:blipFill>
        <a:blip xmlns:r="http://schemas.openxmlformats.org/officeDocument/2006/relationships" r:embed="rId1"/>
        <a:stretch>
          <a:fillRect/>
        </a:stretch>
      </xdr:blipFill>
      <xdr:spPr>
        <a:xfrm>
          <a:off x="57150" y="1990725"/>
          <a:ext cx="7076111" cy="30857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76201</xdr:colOff>
      <xdr:row>22</xdr:row>
      <xdr:rowOff>137160</xdr:rowOff>
    </xdr:from>
    <xdr:to>
      <xdr:col>6</xdr:col>
      <xdr:colOff>396241</xdr:colOff>
      <xdr:row>28</xdr:row>
      <xdr:rowOff>100834</xdr:rowOff>
    </xdr:to>
    <xdr:pic>
      <xdr:nvPicPr>
        <xdr:cNvPr id="2" name="Imagen 1">
          <a:extLst>
            <a:ext uri="{FF2B5EF4-FFF2-40B4-BE49-F238E27FC236}">
              <a16:creationId xmlns:a16="http://schemas.microsoft.com/office/drawing/2014/main" id="{4D7760BF-43D8-47F3-A103-CAC94749B5F8}"/>
            </a:ext>
          </a:extLst>
        </xdr:cNvPr>
        <xdr:cNvPicPr>
          <a:picLocks noChangeAspect="1"/>
        </xdr:cNvPicPr>
      </xdr:nvPicPr>
      <xdr:blipFill>
        <a:blip xmlns:r="http://schemas.openxmlformats.org/officeDocument/2006/relationships" r:embed="rId1"/>
        <a:stretch>
          <a:fillRect/>
        </a:stretch>
      </xdr:blipFill>
      <xdr:spPr>
        <a:xfrm>
          <a:off x="76201" y="4747260"/>
          <a:ext cx="7940040" cy="1015234"/>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0</xdr:colOff>
      <xdr:row>25</xdr:row>
      <xdr:rowOff>76199</xdr:rowOff>
    </xdr:from>
    <xdr:to>
      <xdr:col>6</xdr:col>
      <xdr:colOff>556260</xdr:colOff>
      <xdr:row>32</xdr:row>
      <xdr:rowOff>1976</xdr:rowOff>
    </xdr:to>
    <xdr:pic>
      <xdr:nvPicPr>
        <xdr:cNvPr id="2" name="Imagen 1">
          <a:extLst>
            <a:ext uri="{FF2B5EF4-FFF2-40B4-BE49-F238E27FC236}">
              <a16:creationId xmlns:a16="http://schemas.microsoft.com/office/drawing/2014/main" id="{63CAB618-0221-467C-B24C-83D2ECD80440}"/>
            </a:ext>
          </a:extLst>
        </xdr:cNvPr>
        <xdr:cNvPicPr>
          <a:picLocks noChangeAspect="1"/>
        </xdr:cNvPicPr>
      </xdr:nvPicPr>
      <xdr:blipFill>
        <a:blip xmlns:r="http://schemas.openxmlformats.org/officeDocument/2006/relationships" r:embed="rId1"/>
        <a:stretch>
          <a:fillRect/>
        </a:stretch>
      </xdr:blipFill>
      <xdr:spPr>
        <a:xfrm>
          <a:off x="0" y="4457699"/>
          <a:ext cx="7345680" cy="939237"/>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106680</xdr:colOff>
      <xdr:row>30</xdr:row>
      <xdr:rowOff>152400</xdr:rowOff>
    </xdr:from>
    <xdr:to>
      <xdr:col>5</xdr:col>
      <xdr:colOff>472440</xdr:colOff>
      <xdr:row>37</xdr:row>
      <xdr:rowOff>30203</xdr:rowOff>
    </xdr:to>
    <xdr:pic>
      <xdr:nvPicPr>
        <xdr:cNvPr id="2" name="Imagen 1">
          <a:extLst>
            <a:ext uri="{FF2B5EF4-FFF2-40B4-BE49-F238E27FC236}">
              <a16:creationId xmlns:a16="http://schemas.microsoft.com/office/drawing/2014/main" id="{B420D2EC-9622-4839-ABFB-E7CE2C89C2D8}"/>
            </a:ext>
          </a:extLst>
        </xdr:cNvPr>
        <xdr:cNvPicPr>
          <a:picLocks noChangeAspect="1"/>
        </xdr:cNvPicPr>
      </xdr:nvPicPr>
      <xdr:blipFill>
        <a:blip xmlns:r="http://schemas.openxmlformats.org/officeDocument/2006/relationships" r:embed="rId1"/>
        <a:stretch>
          <a:fillRect/>
        </a:stretch>
      </xdr:blipFill>
      <xdr:spPr>
        <a:xfrm>
          <a:off x="106680" y="6629400"/>
          <a:ext cx="8221980" cy="1051283"/>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104775</xdr:colOff>
      <xdr:row>81</xdr:row>
      <xdr:rowOff>28575</xdr:rowOff>
    </xdr:from>
    <xdr:to>
      <xdr:col>7</xdr:col>
      <xdr:colOff>455923</xdr:colOff>
      <xdr:row>89</xdr:row>
      <xdr:rowOff>9525</xdr:rowOff>
    </xdr:to>
    <xdr:pic>
      <xdr:nvPicPr>
        <xdr:cNvPr id="2" name="Imagen 1">
          <a:extLst>
            <a:ext uri="{FF2B5EF4-FFF2-40B4-BE49-F238E27FC236}">
              <a16:creationId xmlns:a16="http://schemas.microsoft.com/office/drawing/2014/main" id="{C4EB0294-F095-4CB0-B4EE-A872940E76FE}"/>
            </a:ext>
          </a:extLst>
        </xdr:cNvPr>
        <xdr:cNvPicPr>
          <a:picLocks noChangeAspect="1"/>
        </xdr:cNvPicPr>
      </xdr:nvPicPr>
      <xdr:blipFill>
        <a:blip xmlns:r="http://schemas.openxmlformats.org/officeDocument/2006/relationships" r:embed="rId1"/>
        <a:stretch>
          <a:fillRect/>
        </a:stretch>
      </xdr:blipFill>
      <xdr:spPr>
        <a:xfrm>
          <a:off x="226695" y="16175355"/>
          <a:ext cx="8809348" cy="113919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160020</xdr:colOff>
      <xdr:row>29</xdr:row>
      <xdr:rowOff>30480</xdr:rowOff>
    </xdr:from>
    <xdr:to>
      <xdr:col>5</xdr:col>
      <xdr:colOff>845820</xdr:colOff>
      <xdr:row>35</xdr:row>
      <xdr:rowOff>126224</xdr:rowOff>
    </xdr:to>
    <xdr:pic>
      <xdr:nvPicPr>
        <xdr:cNvPr id="2" name="Imagen 1">
          <a:extLst>
            <a:ext uri="{FF2B5EF4-FFF2-40B4-BE49-F238E27FC236}">
              <a16:creationId xmlns:a16="http://schemas.microsoft.com/office/drawing/2014/main" id="{0C92F617-2158-4B33-A74F-6AFC92F1895E}"/>
            </a:ext>
          </a:extLst>
        </xdr:cNvPr>
        <xdr:cNvPicPr>
          <a:picLocks noChangeAspect="1"/>
        </xdr:cNvPicPr>
      </xdr:nvPicPr>
      <xdr:blipFill>
        <a:blip xmlns:r="http://schemas.openxmlformats.org/officeDocument/2006/relationships" r:embed="rId1"/>
        <a:stretch>
          <a:fillRect/>
        </a:stretch>
      </xdr:blipFill>
      <xdr:spPr>
        <a:xfrm>
          <a:off x="160020" y="4823460"/>
          <a:ext cx="6827520" cy="872984"/>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1647825</xdr:colOff>
      <xdr:row>43</xdr:row>
      <xdr:rowOff>104775</xdr:rowOff>
    </xdr:from>
    <xdr:to>
      <xdr:col>6</xdr:col>
      <xdr:colOff>179070</xdr:colOff>
      <xdr:row>49</xdr:row>
      <xdr:rowOff>120509</xdr:rowOff>
    </xdr:to>
    <xdr:pic>
      <xdr:nvPicPr>
        <xdr:cNvPr id="2" name="Imagen 1">
          <a:extLst>
            <a:ext uri="{FF2B5EF4-FFF2-40B4-BE49-F238E27FC236}">
              <a16:creationId xmlns:a16="http://schemas.microsoft.com/office/drawing/2014/main" id="{CBEA1D50-D888-4EDA-A2D3-D3E5A11CFB84}"/>
            </a:ext>
          </a:extLst>
        </xdr:cNvPr>
        <xdr:cNvPicPr>
          <a:picLocks noChangeAspect="1"/>
        </xdr:cNvPicPr>
      </xdr:nvPicPr>
      <xdr:blipFill>
        <a:blip xmlns:r="http://schemas.openxmlformats.org/officeDocument/2006/relationships" r:embed="rId1"/>
        <a:stretch>
          <a:fillRect/>
        </a:stretch>
      </xdr:blipFill>
      <xdr:spPr>
        <a:xfrm>
          <a:off x="1929765" y="8021955"/>
          <a:ext cx="6821805" cy="884414"/>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oneCellAnchor>
    <xdr:from>
      <xdr:col>0</xdr:col>
      <xdr:colOff>0</xdr:colOff>
      <xdr:row>7</xdr:row>
      <xdr:rowOff>0</xdr:rowOff>
    </xdr:from>
    <xdr:ext cx="1750287" cy="468013"/>
    <xdr:sp macro="" textlink="">
      <xdr:nvSpPr>
        <xdr:cNvPr id="3" name="2 Rectángulo">
          <a:extLst>
            <a:ext uri="{FF2B5EF4-FFF2-40B4-BE49-F238E27FC236}">
              <a16:creationId xmlns:a16="http://schemas.microsoft.com/office/drawing/2014/main" id="{267FEA2C-34FB-4FD2-B52C-8DDEFAFFB88B}"/>
            </a:ext>
          </a:extLst>
        </xdr:cNvPr>
        <xdr:cNvSpPr/>
      </xdr:nvSpPr>
      <xdr:spPr>
        <a:xfrm>
          <a:off x="0" y="1668780"/>
          <a:ext cx="1750287" cy="468013"/>
        </a:xfrm>
        <a:prstGeom prst="rect">
          <a:avLst/>
        </a:prstGeom>
        <a:noFill/>
      </xdr:spPr>
      <xdr:txBody>
        <a:bodyPr wrap="none" lIns="91440" tIns="45720" rIns="91440" bIns="45720">
          <a:sp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outerShdw blurRad="25400" algn="tl" rotWithShape="0">
                  <a:srgbClr val="000000">
                    <a:alpha val="43000"/>
                  </a:srgbClr>
                </a:outerShdw>
              </a:effectLst>
            </a:rPr>
            <a:t>NO APLICA</a:t>
          </a:r>
        </a:p>
      </xdr:txBody>
    </xdr:sp>
    <xdr:clientData/>
  </xdr:oneCellAnchor>
  <xdr:twoCellAnchor editAs="oneCell">
    <xdr:from>
      <xdr:col>0</xdr:col>
      <xdr:colOff>327660</xdr:colOff>
      <xdr:row>33</xdr:row>
      <xdr:rowOff>45720</xdr:rowOff>
    </xdr:from>
    <xdr:to>
      <xdr:col>3</xdr:col>
      <xdr:colOff>472440</xdr:colOff>
      <xdr:row>38</xdr:row>
      <xdr:rowOff>81987</xdr:rowOff>
    </xdr:to>
    <xdr:pic>
      <xdr:nvPicPr>
        <xdr:cNvPr id="4" name="Imagen 3">
          <a:extLst>
            <a:ext uri="{FF2B5EF4-FFF2-40B4-BE49-F238E27FC236}">
              <a16:creationId xmlns:a16="http://schemas.microsoft.com/office/drawing/2014/main" id="{A1D47463-703A-447E-931B-226597E3A9C8}"/>
            </a:ext>
          </a:extLst>
        </xdr:cNvPr>
        <xdr:cNvPicPr>
          <a:picLocks noChangeAspect="1"/>
        </xdr:cNvPicPr>
      </xdr:nvPicPr>
      <xdr:blipFill>
        <a:blip xmlns:r="http://schemas.openxmlformats.org/officeDocument/2006/relationships" r:embed="rId1"/>
        <a:stretch>
          <a:fillRect/>
        </a:stretch>
      </xdr:blipFill>
      <xdr:spPr>
        <a:xfrm>
          <a:off x="327660" y="5394960"/>
          <a:ext cx="5349240" cy="683967"/>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oneCellAnchor>
    <xdr:from>
      <xdr:col>0</xdr:col>
      <xdr:colOff>998220</xdr:colOff>
      <xdr:row>7</xdr:row>
      <xdr:rowOff>30480</xdr:rowOff>
    </xdr:from>
    <xdr:ext cx="1750287" cy="483253"/>
    <xdr:sp macro="" textlink="">
      <xdr:nvSpPr>
        <xdr:cNvPr id="2" name="2 Rectángulo">
          <a:extLst>
            <a:ext uri="{FF2B5EF4-FFF2-40B4-BE49-F238E27FC236}">
              <a16:creationId xmlns:a16="http://schemas.microsoft.com/office/drawing/2014/main" id="{3CA3EE12-3260-4F30-B9E6-59313DD21D4D}"/>
            </a:ext>
          </a:extLst>
        </xdr:cNvPr>
        <xdr:cNvSpPr/>
      </xdr:nvSpPr>
      <xdr:spPr>
        <a:xfrm>
          <a:off x="998220" y="1569720"/>
          <a:ext cx="1750287" cy="483253"/>
        </a:xfrm>
        <a:prstGeom prst="rect">
          <a:avLst/>
        </a:prstGeom>
        <a:noFill/>
      </xdr:spPr>
      <xdr:txBody>
        <a:bodyPr wrap="none" lIns="91440" tIns="45720" rIns="91440" bIns="45720">
          <a:no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outerShdw blurRad="25400" algn="tl" rotWithShape="0">
                  <a:srgbClr val="000000">
                    <a:alpha val="43000"/>
                  </a:srgbClr>
                </a:outerShdw>
              </a:effectLst>
            </a:rPr>
            <a:t>NO APLICA</a:t>
          </a:r>
        </a:p>
      </xdr:txBody>
    </xdr:sp>
    <xdr:clientData/>
  </xdr:oneCellAnchor>
  <xdr:twoCellAnchor editAs="oneCell">
    <xdr:from>
      <xdr:col>0</xdr:col>
      <xdr:colOff>152400</xdr:colOff>
      <xdr:row>35</xdr:row>
      <xdr:rowOff>91440</xdr:rowOff>
    </xdr:from>
    <xdr:to>
      <xdr:col>2</xdr:col>
      <xdr:colOff>647700</xdr:colOff>
      <xdr:row>40</xdr:row>
      <xdr:rowOff>127707</xdr:rowOff>
    </xdr:to>
    <xdr:pic>
      <xdr:nvPicPr>
        <xdr:cNvPr id="3" name="Imagen 2">
          <a:extLst>
            <a:ext uri="{FF2B5EF4-FFF2-40B4-BE49-F238E27FC236}">
              <a16:creationId xmlns:a16="http://schemas.microsoft.com/office/drawing/2014/main" id="{0C1E57CD-F7AD-4B00-AF9F-781367C6A78B}"/>
            </a:ext>
          </a:extLst>
        </xdr:cNvPr>
        <xdr:cNvPicPr>
          <a:picLocks noChangeAspect="1"/>
        </xdr:cNvPicPr>
      </xdr:nvPicPr>
      <xdr:blipFill>
        <a:blip xmlns:r="http://schemas.openxmlformats.org/officeDocument/2006/relationships" r:embed="rId1"/>
        <a:stretch>
          <a:fillRect/>
        </a:stretch>
      </xdr:blipFill>
      <xdr:spPr>
        <a:xfrm>
          <a:off x="152400" y="5074920"/>
          <a:ext cx="5349240" cy="68396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691116</xdr:colOff>
      <xdr:row>44</xdr:row>
      <xdr:rowOff>106326</xdr:rowOff>
    </xdr:from>
    <xdr:to>
      <xdr:col>0</xdr:col>
      <xdr:colOff>3136605</xdr:colOff>
      <xdr:row>44</xdr:row>
      <xdr:rowOff>115186</xdr:rowOff>
    </xdr:to>
    <xdr:cxnSp macro="">
      <xdr:nvCxnSpPr>
        <xdr:cNvPr id="2" name="Conector recto 1">
          <a:extLst>
            <a:ext uri="{FF2B5EF4-FFF2-40B4-BE49-F238E27FC236}">
              <a16:creationId xmlns:a16="http://schemas.microsoft.com/office/drawing/2014/main" id="{F8EC79CA-D7A1-452B-8400-4383D36A614C}"/>
            </a:ext>
          </a:extLst>
        </xdr:cNvPr>
        <xdr:cNvCxnSpPr/>
      </xdr:nvCxnSpPr>
      <xdr:spPr>
        <a:xfrm flipV="1">
          <a:off x="691116" y="7383426"/>
          <a:ext cx="2445489" cy="886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5740400</xdr:colOff>
      <xdr:row>44</xdr:row>
      <xdr:rowOff>84667</xdr:rowOff>
    </xdr:from>
    <xdr:to>
      <xdr:col>4</xdr:col>
      <xdr:colOff>33667</xdr:colOff>
      <xdr:row>44</xdr:row>
      <xdr:rowOff>84667</xdr:rowOff>
    </xdr:to>
    <xdr:cxnSp macro="">
      <xdr:nvCxnSpPr>
        <xdr:cNvPr id="3" name="Conector recto 2">
          <a:extLst>
            <a:ext uri="{FF2B5EF4-FFF2-40B4-BE49-F238E27FC236}">
              <a16:creationId xmlns:a16="http://schemas.microsoft.com/office/drawing/2014/main" id="{B2D6203A-B468-4ADE-AAC8-E345D970A47A}"/>
            </a:ext>
          </a:extLst>
        </xdr:cNvPr>
        <xdr:cNvCxnSpPr/>
      </xdr:nvCxnSpPr>
      <xdr:spPr>
        <a:xfrm>
          <a:off x="3675380" y="7361767"/>
          <a:ext cx="2980067"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228600</xdr:colOff>
      <xdr:row>47</xdr:row>
      <xdr:rowOff>45720</xdr:rowOff>
    </xdr:from>
    <xdr:to>
      <xdr:col>4</xdr:col>
      <xdr:colOff>918614</xdr:colOff>
      <xdr:row>53</xdr:row>
      <xdr:rowOff>53340</xdr:rowOff>
    </xdr:to>
    <xdr:pic>
      <xdr:nvPicPr>
        <xdr:cNvPr id="2" name="Imagen 1">
          <a:extLst>
            <a:ext uri="{FF2B5EF4-FFF2-40B4-BE49-F238E27FC236}">
              <a16:creationId xmlns:a16="http://schemas.microsoft.com/office/drawing/2014/main" id="{5EE62470-6364-4EFF-96A4-66B004239AD0}"/>
            </a:ext>
          </a:extLst>
        </xdr:cNvPr>
        <xdr:cNvPicPr>
          <a:picLocks noChangeAspect="1"/>
        </xdr:cNvPicPr>
      </xdr:nvPicPr>
      <xdr:blipFill>
        <a:blip xmlns:r="http://schemas.openxmlformats.org/officeDocument/2006/relationships" r:embed="rId1"/>
        <a:stretch>
          <a:fillRect/>
        </a:stretch>
      </xdr:blipFill>
      <xdr:spPr>
        <a:xfrm>
          <a:off x="396240" y="6873240"/>
          <a:ext cx="6138314" cy="78486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oneCellAnchor>
    <xdr:from>
      <xdr:col>2</xdr:col>
      <xdr:colOff>60960</xdr:colOff>
      <xdr:row>4</xdr:row>
      <xdr:rowOff>53340</xdr:rowOff>
    </xdr:from>
    <xdr:ext cx="1750287" cy="468013"/>
    <xdr:sp macro="" textlink="">
      <xdr:nvSpPr>
        <xdr:cNvPr id="2" name="12 Rectángulo">
          <a:extLst>
            <a:ext uri="{FF2B5EF4-FFF2-40B4-BE49-F238E27FC236}">
              <a16:creationId xmlns:a16="http://schemas.microsoft.com/office/drawing/2014/main" id="{076FFBBE-C0C6-45B5-963F-856597C4C590}"/>
            </a:ext>
          </a:extLst>
        </xdr:cNvPr>
        <xdr:cNvSpPr/>
      </xdr:nvSpPr>
      <xdr:spPr>
        <a:xfrm>
          <a:off x="3093720" y="1211580"/>
          <a:ext cx="1750287" cy="468013"/>
        </a:xfrm>
        <a:prstGeom prst="rect">
          <a:avLst/>
        </a:prstGeom>
        <a:noFill/>
      </xdr:spPr>
      <xdr:txBody>
        <a:bodyPr wrap="none" lIns="91440" tIns="45720" rIns="91440" bIns="45720">
          <a:sp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outerShdw blurRad="25400" algn="tl" rotWithShape="0">
                  <a:srgbClr val="000000">
                    <a:alpha val="43000"/>
                  </a:srgbClr>
                </a:outerShdw>
              </a:effectLst>
            </a:rPr>
            <a:t>NO APLICA</a:t>
          </a:r>
        </a:p>
      </xdr:txBody>
    </xdr:sp>
    <xdr:clientData/>
  </xdr:oneCellAnchor>
  <xdr:twoCellAnchor editAs="oneCell">
    <xdr:from>
      <xdr:col>1</xdr:col>
      <xdr:colOff>220980</xdr:colOff>
      <xdr:row>36</xdr:row>
      <xdr:rowOff>22860</xdr:rowOff>
    </xdr:from>
    <xdr:to>
      <xdr:col>4</xdr:col>
      <xdr:colOff>1017674</xdr:colOff>
      <xdr:row>42</xdr:row>
      <xdr:rowOff>30480</xdr:rowOff>
    </xdr:to>
    <xdr:pic>
      <xdr:nvPicPr>
        <xdr:cNvPr id="3" name="Imagen 2">
          <a:extLst>
            <a:ext uri="{FF2B5EF4-FFF2-40B4-BE49-F238E27FC236}">
              <a16:creationId xmlns:a16="http://schemas.microsoft.com/office/drawing/2014/main" id="{72234CEC-1F62-4184-8970-5E8753950B78}"/>
            </a:ext>
          </a:extLst>
        </xdr:cNvPr>
        <xdr:cNvPicPr>
          <a:picLocks noChangeAspect="1"/>
        </xdr:cNvPicPr>
      </xdr:nvPicPr>
      <xdr:blipFill>
        <a:blip xmlns:r="http://schemas.openxmlformats.org/officeDocument/2006/relationships" r:embed="rId1"/>
        <a:stretch>
          <a:fillRect/>
        </a:stretch>
      </xdr:blipFill>
      <xdr:spPr>
        <a:xfrm>
          <a:off x="274320" y="6042660"/>
          <a:ext cx="6138314" cy="78486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2</xdr:col>
      <xdr:colOff>872067</xdr:colOff>
      <xdr:row>47</xdr:row>
      <xdr:rowOff>8465</xdr:rowOff>
    </xdr:from>
    <xdr:to>
      <xdr:col>6</xdr:col>
      <xdr:colOff>904375</xdr:colOff>
      <xdr:row>54</xdr:row>
      <xdr:rowOff>16932</xdr:rowOff>
    </xdr:to>
    <xdr:pic>
      <xdr:nvPicPr>
        <xdr:cNvPr id="2" name="Imagen 1">
          <a:extLst>
            <a:ext uri="{FF2B5EF4-FFF2-40B4-BE49-F238E27FC236}">
              <a16:creationId xmlns:a16="http://schemas.microsoft.com/office/drawing/2014/main" id="{0051BA6C-E834-48CB-9F1E-B7D21D048210}"/>
            </a:ext>
          </a:extLst>
        </xdr:cNvPr>
        <xdr:cNvPicPr>
          <a:picLocks noChangeAspect="1"/>
        </xdr:cNvPicPr>
      </xdr:nvPicPr>
      <xdr:blipFill>
        <a:blip xmlns:r="http://schemas.openxmlformats.org/officeDocument/2006/relationships" r:embed="rId1"/>
        <a:stretch>
          <a:fillRect/>
        </a:stretch>
      </xdr:blipFill>
      <xdr:spPr>
        <a:xfrm>
          <a:off x="1085427" y="6950285"/>
          <a:ext cx="7019848" cy="915247"/>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xdr:from>
      <xdr:col>9</xdr:col>
      <xdr:colOff>762000</xdr:colOff>
      <xdr:row>34</xdr:row>
      <xdr:rowOff>56029</xdr:rowOff>
    </xdr:from>
    <xdr:to>
      <xdr:col>12</xdr:col>
      <xdr:colOff>616323</xdr:colOff>
      <xdr:row>34</xdr:row>
      <xdr:rowOff>56029</xdr:rowOff>
    </xdr:to>
    <xdr:cxnSp macro="">
      <xdr:nvCxnSpPr>
        <xdr:cNvPr id="2" name="Conector recto 3">
          <a:extLst>
            <a:ext uri="{FF2B5EF4-FFF2-40B4-BE49-F238E27FC236}">
              <a16:creationId xmlns:a16="http://schemas.microsoft.com/office/drawing/2014/main" id="{DA9A5BF9-5C69-4F9E-9A10-73652513E864}"/>
            </a:ext>
          </a:extLst>
        </xdr:cNvPr>
        <xdr:cNvCxnSpPr/>
      </xdr:nvCxnSpPr>
      <xdr:spPr>
        <a:xfrm>
          <a:off x="10584180" y="5786269"/>
          <a:ext cx="217842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485775</xdr:colOff>
      <xdr:row>34</xdr:row>
      <xdr:rowOff>57151</xdr:rowOff>
    </xdr:from>
    <xdr:to>
      <xdr:col>3</xdr:col>
      <xdr:colOff>209550</xdr:colOff>
      <xdr:row>34</xdr:row>
      <xdr:rowOff>66675</xdr:rowOff>
    </xdr:to>
    <xdr:cxnSp macro="">
      <xdr:nvCxnSpPr>
        <xdr:cNvPr id="3" name="Conector recto 3">
          <a:extLst>
            <a:ext uri="{FF2B5EF4-FFF2-40B4-BE49-F238E27FC236}">
              <a16:creationId xmlns:a16="http://schemas.microsoft.com/office/drawing/2014/main" id="{53067103-5548-430F-BFBD-FFA8F454F1EC}"/>
            </a:ext>
          </a:extLst>
        </xdr:cNvPr>
        <xdr:cNvCxnSpPr/>
      </xdr:nvCxnSpPr>
      <xdr:spPr>
        <a:xfrm>
          <a:off x="630555" y="5787391"/>
          <a:ext cx="2009775" cy="952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4.xml><?xml version="1.0" encoding="utf-8"?>
<xdr:wsDr xmlns:xdr="http://schemas.openxmlformats.org/drawingml/2006/spreadsheetDrawing" xmlns:a="http://schemas.openxmlformats.org/drawingml/2006/main">
  <xdr:twoCellAnchor>
    <xdr:from>
      <xdr:col>15</xdr:col>
      <xdr:colOff>922020</xdr:colOff>
      <xdr:row>35</xdr:row>
      <xdr:rowOff>0</xdr:rowOff>
    </xdr:from>
    <xdr:to>
      <xdr:col>19</xdr:col>
      <xdr:colOff>71493</xdr:colOff>
      <xdr:row>35</xdr:row>
      <xdr:rowOff>0</xdr:rowOff>
    </xdr:to>
    <xdr:cxnSp macro="">
      <xdr:nvCxnSpPr>
        <xdr:cNvPr id="2" name="Conector recto 1">
          <a:extLst>
            <a:ext uri="{FF2B5EF4-FFF2-40B4-BE49-F238E27FC236}">
              <a16:creationId xmlns:a16="http://schemas.microsoft.com/office/drawing/2014/main" id="{9C6A4560-AE52-4493-BCEC-C4B0FBFE9633}"/>
            </a:ext>
          </a:extLst>
        </xdr:cNvPr>
        <xdr:cNvCxnSpPr/>
      </xdr:nvCxnSpPr>
      <xdr:spPr>
        <a:xfrm>
          <a:off x="15438120" y="22539960"/>
          <a:ext cx="227367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1447800</xdr:colOff>
      <xdr:row>34</xdr:row>
      <xdr:rowOff>160020</xdr:rowOff>
    </xdr:from>
    <xdr:to>
      <xdr:col>5</xdr:col>
      <xdr:colOff>490593</xdr:colOff>
      <xdr:row>34</xdr:row>
      <xdr:rowOff>160020</xdr:rowOff>
    </xdr:to>
    <xdr:cxnSp macro="">
      <xdr:nvCxnSpPr>
        <xdr:cNvPr id="3" name="Conector recto 2">
          <a:extLst>
            <a:ext uri="{FF2B5EF4-FFF2-40B4-BE49-F238E27FC236}">
              <a16:creationId xmlns:a16="http://schemas.microsoft.com/office/drawing/2014/main" id="{863DFC02-B547-450A-846B-1D12C172CDBC}"/>
            </a:ext>
          </a:extLst>
        </xdr:cNvPr>
        <xdr:cNvCxnSpPr/>
      </xdr:nvCxnSpPr>
      <xdr:spPr>
        <a:xfrm>
          <a:off x="3048000" y="22517100"/>
          <a:ext cx="2273673"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wsDr>
</file>

<file path=xl/drawings/drawing25.xml><?xml version="1.0" encoding="utf-8"?>
<xdr:wsDr xmlns:xdr="http://schemas.openxmlformats.org/drawingml/2006/spreadsheetDrawing" xmlns:a="http://schemas.openxmlformats.org/drawingml/2006/main">
  <xdr:oneCellAnchor>
    <xdr:from>
      <xdr:col>0</xdr:col>
      <xdr:colOff>3409950</xdr:colOff>
      <xdr:row>12</xdr:row>
      <xdr:rowOff>95250</xdr:rowOff>
    </xdr:from>
    <xdr:ext cx="1750287" cy="468013"/>
    <xdr:sp macro="" textlink="">
      <xdr:nvSpPr>
        <xdr:cNvPr id="2" name="2 Rectángulo">
          <a:extLst>
            <a:ext uri="{FF2B5EF4-FFF2-40B4-BE49-F238E27FC236}">
              <a16:creationId xmlns:a16="http://schemas.microsoft.com/office/drawing/2014/main" id="{74A00387-4028-4D3A-A13F-7EF264310F01}"/>
            </a:ext>
          </a:extLst>
        </xdr:cNvPr>
        <xdr:cNvSpPr/>
      </xdr:nvSpPr>
      <xdr:spPr>
        <a:xfrm>
          <a:off x="3409950" y="2335530"/>
          <a:ext cx="1750287" cy="468013"/>
        </a:xfrm>
        <a:prstGeom prst="rect">
          <a:avLst/>
        </a:prstGeom>
        <a:noFill/>
      </xdr:spPr>
      <xdr:txBody>
        <a:bodyPr wrap="none" lIns="91440" tIns="45720" rIns="91440" bIns="45720">
          <a:sp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outerShdw blurRad="25400" algn="tl" rotWithShape="0">
                  <a:srgbClr val="000000">
                    <a:alpha val="43000"/>
                  </a:srgbClr>
                </a:outerShdw>
              </a:effectLst>
            </a:rPr>
            <a:t>NO APLICA</a:t>
          </a:r>
        </a:p>
      </xdr:txBody>
    </xdr:sp>
    <xdr:clientData/>
  </xdr:oneCellAnchor>
</xdr:wsDr>
</file>

<file path=xl/drawings/drawing26.xml><?xml version="1.0" encoding="utf-8"?>
<xdr:wsDr xmlns:xdr="http://schemas.openxmlformats.org/drawingml/2006/spreadsheetDrawing" xmlns:a="http://schemas.openxmlformats.org/drawingml/2006/main">
  <xdr:twoCellAnchor editAs="oneCell">
    <xdr:from>
      <xdr:col>0</xdr:col>
      <xdr:colOff>1066800</xdr:colOff>
      <xdr:row>33</xdr:row>
      <xdr:rowOff>95249</xdr:rowOff>
    </xdr:from>
    <xdr:to>
      <xdr:col>6</xdr:col>
      <xdr:colOff>718222</xdr:colOff>
      <xdr:row>39</xdr:row>
      <xdr:rowOff>161924</xdr:rowOff>
    </xdr:to>
    <xdr:pic>
      <xdr:nvPicPr>
        <xdr:cNvPr id="2" name="Imagen 1">
          <a:extLst>
            <a:ext uri="{FF2B5EF4-FFF2-40B4-BE49-F238E27FC236}">
              <a16:creationId xmlns:a16="http://schemas.microsoft.com/office/drawing/2014/main" id="{256D180D-5069-468C-8CAF-6607AD5DA77F}"/>
            </a:ext>
          </a:extLst>
        </xdr:cNvPr>
        <xdr:cNvPicPr>
          <a:picLocks noChangeAspect="1"/>
        </xdr:cNvPicPr>
      </xdr:nvPicPr>
      <xdr:blipFill>
        <a:blip xmlns:r="http://schemas.openxmlformats.org/officeDocument/2006/relationships" r:embed="rId1"/>
        <a:stretch>
          <a:fillRect/>
        </a:stretch>
      </xdr:blipFill>
      <xdr:spPr>
        <a:xfrm>
          <a:off x="1066800" y="6755129"/>
          <a:ext cx="8566822" cy="1072515"/>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85725</xdr:colOff>
      <xdr:row>31</xdr:row>
      <xdr:rowOff>1</xdr:rowOff>
    </xdr:from>
    <xdr:to>
      <xdr:col>4</xdr:col>
      <xdr:colOff>1200150</xdr:colOff>
      <xdr:row>38</xdr:row>
      <xdr:rowOff>17723</xdr:rowOff>
    </xdr:to>
    <xdr:pic>
      <xdr:nvPicPr>
        <xdr:cNvPr id="2" name="Imagen 1">
          <a:extLst>
            <a:ext uri="{FF2B5EF4-FFF2-40B4-BE49-F238E27FC236}">
              <a16:creationId xmlns:a16="http://schemas.microsoft.com/office/drawing/2014/main" id="{8E45A3FF-5DC6-4C25-A1BC-0EF8E9DD9F0E}"/>
            </a:ext>
          </a:extLst>
        </xdr:cNvPr>
        <xdr:cNvPicPr>
          <a:picLocks noChangeAspect="1"/>
        </xdr:cNvPicPr>
      </xdr:nvPicPr>
      <xdr:blipFill>
        <a:blip xmlns:r="http://schemas.openxmlformats.org/officeDocument/2006/relationships" r:embed="rId1"/>
        <a:stretch>
          <a:fillRect/>
        </a:stretch>
      </xdr:blipFill>
      <xdr:spPr>
        <a:xfrm>
          <a:off x="1365885" y="5006341"/>
          <a:ext cx="7439025" cy="924502"/>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0</xdr:col>
      <xdr:colOff>0</xdr:colOff>
      <xdr:row>33</xdr:row>
      <xdr:rowOff>7620</xdr:rowOff>
    </xdr:from>
    <xdr:to>
      <xdr:col>12</xdr:col>
      <xdr:colOff>123825</xdr:colOff>
      <xdr:row>40</xdr:row>
      <xdr:rowOff>52012</xdr:rowOff>
    </xdr:to>
    <xdr:pic>
      <xdr:nvPicPr>
        <xdr:cNvPr id="2" name="Imagen 1">
          <a:extLst>
            <a:ext uri="{FF2B5EF4-FFF2-40B4-BE49-F238E27FC236}">
              <a16:creationId xmlns:a16="http://schemas.microsoft.com/office/drawing/2014/main" id="{BB175F70-42E2-4359-87D8-AE4AA229DDF1}"/>
            </a:ext>
          </a:extLst>
        </xdr:cNvPr>
        <xdr:cNvPicPr>
          <a:picLocks noChangeAspect="1"/>
        </xdr:cNvPicPr>
      </xdr:nvPicPr>
      <xdr:blipFill>
        <a:blip xmlns:r="http://schemas.openxmlformats.org/officeDocument/2006/relationships" r:embed="rId1"/>
        <a:stretch>
          <a:fillRect/>
        </a:stretch>
      </xdr:blipFill>
      <xdr:spPr>
        <a:xfrm>
          <a:off x="0" y="4518660"/>
          <a:ext cx="7439025" cy="951172"/>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5</xdr:col>
      <xdr:colOff>236221</xdr:colOff>
      <xdr:row>0</xdr:row>
      <xdr:rowOff>53341</xdr:rowOff>
    </xdr:from>
    <xdr:to>
      <xdr:col>6</xdr:col>
      <xdr:colOff>571501</xdr:colOff>
      <xdr:row>5</xdr:row>
      <xdr:rowOff>106681</xdr:rowOff>
    </xdr:to>
    <xdr:pic>
      <xdr:nvPicPr>
        <xdr:cNvPr id="3" name="Picture 2">
          <a:extLst>
            <a:ext uri="{FF2B5EF4-FFF2-40B4-BE49-F238E27FC236}">
              <a16:creationId xmlns:a16="http://schemas.microsoft.com/office/drawing/2014/main" id="{BA5938C3-8D7C-41FC-9F38-DA1BC9EC7A71}"/>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0597" t="7954" r="11986" b="14880"/>
        <a:stretch>
          <a:fillRect/>
        </a:stretch>
      </xdr:blipFill>
      <xdr:spPr bwMode="auto">
        <a:xfrm>
          <a:off x="5768341" y="53341"/>
          <a:ext cx="1333500" cy="6934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xdr:col>
      <xdr:colOff>579120</xdr:colOff>
      <xdr:row>270</xdr:row>
      <xdr:rowOff>60960</xdr:rowOff>
    </xdr:from>
    <xdr:to>
      <xdr:col>6</xdr:col>
      <xdr:colOff>901065</xdr:colOff>
      <xdr:row>278</xdr:row>
      <xdr:rowOff>13912</xdr:rowOff>
    </xdr:to>
    <xdr:pic>
      <xdr:nvPicPr>
        <xdr:cNvPr id="4" name="Imagen 3">
          <a:extLst>
            <a:ext uri="{FF2B5EF4-FFF2-40B4-BE49-F238E27FC236}">
              <a16:creationId xmlns:a16="http://schemas.microsoft.com/office/drawing/2014/main" id="{0F12FF17-1A87-4D26-B8D8-023A663BA3A7}"/>
            </a:ext>
          </a:extLst>
        </xdr:cNvPr>
        <xdr:cNvPicPr>
          <a:picLocks noChangeAspect="1"/>
        </xdr:cNvPicPr>
      </xdr:nvPicPr>
      <xdr:blipFill>
        <a:blip xmlns:r="http://schemas.openxmlformats.org/officeDocument/2006/relationships" r:embed="rId2"/>
        <a:stretch>
          <a:fillRect/>
        </a:stretch>
      </xdr:blipFill>
      <xdr:spPr>
        <a:xfrm>
          <a:off x="579120" y="33604200"/>
          <a:ext cx="7439025" cy="98927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2</xdr:col>
      <xdr:colOff>0</xdr:colOff>
      <xdr:row>67</xdr:row>
      <xdr:rowOff>0</xdr:rowOff>
    </xdr:from>
    <xdr:to>
      <xdr:col>4</xdr:col>
      <xdr:colOff>487045</xdr:colOff>
      <xdr:row>73</xdr:row>
      <xdr:rowOff>193</xdr:rowOff>
    </xdr:to>
    <xdr:pic>
      <xdr:nvPicPr>
        <xdr:cNvPr id="2" name="Imagen 1">
          <a:extLst>
            <a:ext uri="{FF2B5EF4-FFF2-40B4-BE49-F238E27FC236}">
              <a16:creationId xmlns:a16="http://schemas.microsoft.com/office/drawing/2014/main" id="{AD24D3FE-0E1D-4C6C-AF73-02F3489FB699}"/>
            </a:ext>
          </a:extLst>
        </xdr:cNvPr>
        <xdr:cNvPicPr>
          <a:picLocks noChangeAspect="1"/>
        </xdr:cNvPicPr>
      </xdr:nvPicPr>
      <xdr:blipFill>
        <a:blip xmlns:r="http://schemas.openxmlformats.org/officeDocument/2006/relationships" r:embed="rId1"/>
        <a:stretch>
          <a:fillRect/>
        </a:stretch>
      </xdr:blipFill>
      <xdr:spPr>
        <a:xfrm>
          <a:off x="198120" y="9997440"/>
          <a:ext cx="6428740" cy="777433"/>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355601</xdr:colOff>
      <xdr:row>65</xdr:row>
      <xdr:rowOff>82127</xdr:rowOff>
    </xdr:from>
    <xdr:to>
      <xdr:col>3</xdr:col>
      <xdr:colOff>177801</xdr:colOff>
      <xdr:row>71</xdr:row>
      <xdr:rowOff>6120</xdr:rowOff>
    </xdr:to>
    <xdr:pic>
      <xdr:nvPicPr>
        <xdr:cNvPr id="2" name="Imagen 1">
          <a:extLst>
            <a:ext uri="{FF2B5EF4-FFF2-40B4-BE49-F238E27FC236}">
              <a16:creationId xmlns:a16="http://schemas.microsoft.com/office/drawing/2014/main" id="{855F6E93-5D19-4D7C-B41B-166AB9C5B5CA}"/>
            </a:ext>
          </a:extLst>
        </xdr:cNvPr>
        <xdr:cNvPicPr>
          <a:picLocks noChangeAspect="1"/>
        </xdr:cNvPicPr>
      </xdr:nvPicPr>
      <xdr:blipFill>
        <a:blip xmlns:r="http://schemas.openxmlformats.org/officeDocument/2006/relationships" r:embed="rId1"/>
        <a:stretch>
          <a:fillRect/>
        </a:stretch>
      </xdr:blipFill>
      <xdr:spPr>
        <a:xfrm>
          <a:off x="355601" y="9259994"/>
          <a:ext cx="6426200" cy="68599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541020</xdr:colOff>
      <xdr:row>35</xdr:row>
      <xdr:rowOff>22860</xdr:rowOff>
    </xdr:from>
    <xdr:to>
      <xdr:col>5</xdr:col>
      <xdr:colOff>888492</xdr:colOff>
      <xdr:row>41</xdr:row>
      <xdr:rowOff>22860</xdr:rowOff>
    </xdr:to>
    <xdr:pic>
      <xdr:nvPicPr>
        <xdr:cNvPr id="2" name="Imagen 1">
          <a:extLst>
            <a:ext uri="{FF2B5EF4-FFF2-40B4-BE49-F238E27FC236}">
              <a16:creationId xmlns:a16="http://schemas.microsoft.com/office/drawing/2014/main" id="{14904398-5F50-4A4B-AD1B-58DD62B30399}"/>
            </a:ext>
          </a:extLst>
        </xdr:cNvPr>
        <xdr:cNvPicPr>
          <a:picLocks noChangeAspect="1"/>
        </xdr:cNvPicPr>
      </xdr:nvPicPr>
      <xdr:blipFill>
        <a:blip xmlns:r="http://schemas.openxmlformats.org/officeDocument/2006/relationships" r:embed="rId1"/>
        <a:stretch>
          <a:fillRect/>
        </a:stretch>
      </xdr:blipFill>
      <xdr:spPr>
        <a:xfrm>
          <a:off x="594360" y="5425440"/>
          <a:ext cx="6473952" cy="77724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457200</xdr:colOff>
      <xdr:row>42</xdr:row>
      <xdr:rowOff>68580</xdr:rowOff>
    </xdr:from>
    <xdr:to>
      <xdr:col>5</xdr:col>
      <xdr:colOff>586740</xdr:colOff>
      <xdr:row>47</xdr:row>
      <xdr:rowOff>56687</xdr:rowOff>
    </xdr:to>
    <xdr:pic>
      <xdr:nvPicPr>
        <xdr:cNvPr id="2" name="Imagen 1">
          <a:extLst>
            <a:ext uri="{FF2B5EF4-FFF2-40B4-BE49-F238E27FC236}">
              <a16:creationId xmlns:a16="http://schemas.microsoft.com/office/drawing/2014/main" id="{C0A469FC-E16E-4868-961F-CEEEB86A017C}"/>
            </a:ext>
          </a:extLst>
        </xdr:cNvPr>
        <xdr:cNvPicPr>
          <a:picLocks noChangeAspect="1"/>
        </xdr:cNvPicPr>
      </xdr:nvPicPr>
      <xdr:blipFill>
        <a:blip xmlns:r="http://schemas.openxmlformats.org/officeDocument/2006/relationships" r:embed="rId1"/>
        <a:stretch>
          <a:fillRect/>
        </a:stretch>
      </xdr:blipFill>
      <xdr:spPr>
        <a:xfrm>
          <a:off x="609600" y="6233160"/>
          <a:ext cx="5295900" cy="635807"/>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777240</xdr:colOff>
      <xdr:row>36</xdr:row>
      <xdr:rowOff>106680</xdr:rowOff>
    </xdr:from>
    <xdr:to>
      <xdr:col>1</xdr:col>
      <xdr:colOff>2514600</xdr:colOff>
      <xdr:row>41</xdr:row>
      <xdr:rowOff>94787</xdr:rowOff>
    </xdr:to>
    <xdr:pic>
      <xdr:nvPicPr>
        <xdr:cNvPr id="2" name="Imagen 1">
          <a:extLst>
            <a:ext uri="{FF2B5EF4-FFF2-40B4-BE49-F238E27FC236}">
              <a16:creationId xmlns:a16="http://schemas.microsoft.com/office/drawing/2014/main" id="{30E89017-8D82-4103-B97F-861E0252AE56}"/>
            </a:ext>
          </a:extLst>
        </xdr:cNvPr>
        <xdr:cNvPicPr>
          <a:picLocks noChangeAspect="1"/>
        </xdr:cNvPicPr>
      </xdr:nvPicPr>
      <xdr:blipFill>
        <a:blip xmlns:r="http://schemas.openxmlformats.org/officeDocument/2006/relationships" r:embed="rId1"/>
        <a:stretch>
          <a:fillRect/>
        </a:stretch>
      </xdr:blipFill>
      <xdr:spPr>
        <a:xfrm>
          <a:off x="777240" y="5783580"/>
          <a:ext cx="5295900" cy="635807"/>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oneCellAnchor>
    <xdr:from>
      <xdr:col>2</xdr:col>
      <xdr:colOff>1355912</xdr:colOff>
      <xdr:row>18</xdr:row>
      <xdr:rowOff>11206</xdr:rowOff>
    </xdr:from>
    <xdr:ext cx="2487706" cy="468013"/>
    <xdr:sp macro="" textlink="">
      <xdr:nvSpPr>
        <xdr:cNvPr id="2" name="2 Rectángulo">
          <a:extLst>
            <a:ext uri="{FF2B5EF4-FFF2-40B4-BE49-F238E27FC236}">
              <a16:creationId xmlns:a16="http://schemas.microsoft.com/office/drawing/2014/main" id="{84CF29C0-F5CA-45CB-B8F5-C493BDCBFAE6}"/>
            </a:ext>
          </a:extLst>
        </xdr:cNvPr>
        <xdr:cNvSpPr/>
      </xdr:nvSpPr>
      <xdr:spPr>
        <a:xfrm>
          <a:off x="6971852" y="3158266"/>
          <a:ext cx="2487706" cy="468013"/>
        </a:xfrm>
        <a:prstGeom prst="rect">
          <a:avLst/>
        </a:prstGeom>
        <a:noFill/>
      </xdr:spPr>
      <xdr:txBody>
        <a:bodyPr wrap="square" lIns="91440" tIns="45720" rIns="91440" bIns="45720">
          <a:sp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outerShdw blurRad="25400" algn="tl" rotWithShape="0">
                  <a:srgbClr val="000000">
                    <a:alpha val="43000"/>
                  </a:srgbClr>
                </a:outerShdw>
              </a:effectLst>
            </a:rPr>
            <a:t>NO APLICA</a:t>
          </a:r>
        </a:p>
      </xdr:txBody>
    </xdr:sp>
    <xdr:clientData/>
  </xdr:oneCellAnchor>
  <xdr:oneCellAnchor>
    <xdr:from>
      <xdr:col>3</xdr:col>
      <xdr:colOff>0</xdr:colOff>
      <xdr:row>30</xdr:row>
      <xdr:rowOff>0</xdr:rowOff>
    </xdr:from>
    <xdr:ext cx="1750287" cy="468013"/>
    <xdr:sp macro="" textlink="">
      <xdr:nvSpPr>
        <xdr:cNvPr id="3" name="2 Rectángulo">
          <a:extLst>
            <a:ext uri="{FF2B5EF4-FFF2-40B4-BE49-F238E27FC236}">
              <a16:creationId xmlns:a16="http://schemas.microsoft.com/office/drawing/2014/main" id="{D711424D-F438-4911-9F83-62B36F7C019B}"/>
            </a:ext>
          </a:extLst>
        </xdr:cNvPr>
        <xdr:cNvSpPr/>
      </xdr:nvSpPr>
      <xdr:spPr>
        <a:xfrm>
          <a:off x="7444740" y="5227320"/>
          <a:ext cx="1750287" cy="468013"/>
        </a:xfrm>
        <a:prstGeom prst="rect">
          <a:avLst/>
        </a:prstGeom>
        <a:noFill/>
      </xdr:spPr>
      <xdr:txBody>
        <a:bodyPr wrap="none" lIns="91440" tIns="45720" rIns="91440" bIns="45720">
          <a:sp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outerShdw blurRad="25400" algn="tl" rotWithShape="0">
                  <a:srgbClr val="000000">
                    <a:alpha val="43000"/>
                  </a:srgbClr>
                </a:outerShdw>
              </a:effectLst>
            </a:rPr>
            <a:t>NO APLICA</a:t>
          </a:r>
        </a:p>
      </xdr:txBody>
    </xdr:sp>
    <xdr:clientData/>
  </xdr:oneCellAnchor>
  <xdr:oneCellAnchor>
    <xdr:from>
      <xdr:col>2</xdr:col>
      <xdr:colOff>918882</xdr:colOff>
      <xdr:row>53</xdr:row>
      <xdr:rowOff>100853</xdr:rowOff>
    </xdr:from>
    <xdr:ext cx="1750287" cy="468013"/>
    <xdr:sp macro="" textlink="">
      <xdr:nvSpPr>
        <xdr:cNvPr id="4" name="2 Rectángulo">
          <a:extLst>
            <a:ext uri="{FF2B5EF4-FFF2-40B4-BE49-F238E27FC236}">
              <a16:creationId xmlns:a16="http://schemas.microsoft.com/office/drawing/2014/main" id="{32F6CC09-6D9C-4371-B826-9422E346580C}"/>
            </a:ext>
          </a:extLst>
        </xdr:cNvPr>
        <xdr:cNvSpPr/>
      </xdr:nvSpPr>
      <xdr:spPr>
        <a:xfrm>
          <a:off x="6534822" y="9595373"/>
          <a:ext cx="1750287" cy="468013"/>
        </a:xfrm>
        <a:prstGeom prst="rect">
          <a:avLst/>
        </a:prstGeom>
        <a:noFill/>
      </xdr:spPr>
      <xdr:txBody>
        <a:bodyPr wrap="none" lIns="91440" tIns="45720" rIns="91440" bIns="45720">
          <a:sp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outerShdw blurRad="25400" algn="tl" rotWithShape="0">
                  <a:srgbClr val="000000">
                    <a:alpha val="43000"/>
                  </a:srgbClr>
                </a:outerShdw>
              </a:effectLst>
            </a:rPr>
            <a:t>NO APLICA</a:t>
          </a:r>
        </a:p>
      </xdr:txBody>
    </xdr:sp>
    <xdr:clientData/>
  </xdr:oneCellAnchor>
  <xdr:oneCellAnchor>
    <xdr:from>
      <xdr:col>3</xdr:col>
      <xdr:colOff>952500</xdr:colOff>
      <xdr:row>64</xdr:row>
      <xdr:rowOff>168088</xdr:rowOff>
    </xdr:from>
    <xdr:ext cx="1750287" cy="468013"/>
    <xdr:sp macro="" textlink="">
      <xdr:nvSpPr>
        <xdr:cNvPr id="5" name="2 Rectángulo">
          <a:extLst>
            <a:ext uri="{FF2B5EF4-FFF2-40B4-BE49-F238E27FC236}">
              <a16:creationId xmlns:a16="http://schemas.microsoft.com/office/drawing/2014/main" id="{0689F3B5-9A58-49DA-B186-96A61FC099C9}"/>
            </a:ext>
          </a:extLst>
        </xdr:cNvPr>
        <xdr:cNvSpPr/>
      </xdr:nvSpPr>
      <xdr:spPr>
        <a:xfrm>
          <a:off x="8397240" y="11712388"/>
          <a:ext cx="1750287" cy="468013"/>
        </a:xfrm>
        <a:prstGeom prst="rect">
          <a:avLst/>
        </a:prstGeom>
        <a:noFill/>
      </xdr:spPr>
      <xdr:txBody>
        <a:bodyPr wrap="none" lIns="91440" tIns="45720" rIns="91440" bIns="45720">
          <a:sp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outerShdw blurRad="25400" algn="tl" rotWithShape="0">
                  <a:srgbClr val="000000">
                    <a:alpha val="43000"/>
                  </a:srgbClr>
                </a:outerShdw>
              </a:effectLst>
            </a:rPr>
            <a:t>NO APLICA</a:t>
          </a:r>
        </a:p>
      </xdr:txBody>
    </xdr:sp>
    <xdr:clientData/>
  </xdr:oneCellAnchor>
  <xdr:oneCellAnchor>
    <xdr:from>
      <xdr:col>3</xdr:col>
      <xdr:colOff>22411</xdr:colOff>
      <xdr:row>74</xdr:row>
      <xdr:rowOff>268940</xdr:rowOff>
    </xdr:from>
    <xdr:ext cx="1750287" cy="437029"/>
    <xdr:sp macro="" textlink="">
      <xdr:nvSpPr>
        <xdr:cNvPr id="6" name="2 Rectángulo">
          <a:extLst>
            <a:ext uri="{FF2B5EF4-FFF2-40B4-BE49-F238E27FC236}">
              <a16:creationId xmlns:a16="http://schemas.microsoft.com/office/drawing/2014/main" id="{D0A459F9-6743-4E18-A4F5-47637B78CBCA}"/>
            </a:ext>
          </a:extLst>
        </xdr:cNvPr>
        <xdr:cNvSpPr/>
      </xdr:nvSpPr>
      <xdr:spPr>
        <a:xfrm>
          <a:off x="7467151" y="13542980"/>
          <a:ext cx="1750287" cy="437029"/>
        </a:xfrm>
        <a:prstGeom prst="rect">
          <a:avLst/>
        </a:prstGeom>
        <a:noFill/>
      </xdr:spPr>
      <xdr:txBody>
        <a:bodyPr wrap="none" lIns="91440" tIns="45720" rIns="91440" bIns="45720">
          <a:no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outerShdw blurRad="25400" algn="tl" rotWithShape="0">
                  <a:srgbClr val="000000">
                    <a:alpha val="43000"/>
                  </a:srgbClr>
                </a:outerShdw>
              </a:effectLst>
            </a:rPr>
            <a:t>NO APLICA</a:t>
          </a:r>
        </a:p>
      </xdr:txBody>
    </xdr:sp>
    <xdr:clientData/>
  </xdr:oneCellAnchor>
  <xdr:oneCellAnchor>
    <xdr:from>
      <xdr:col>1</xdr:col>
      <xdr:colOff>4661647</xdr:colOff>
      <xdr:row>152</xdr:row>
      <xdr:rowOff>22412</xdr:rowOff>
    </xdr:from>
    <xdr:ext cx="1750287" cy="437029"/>
    <xdr:sp macro="" textlink="">
      <xdr:nvSpPr>
        <xdr:cNvPr id="7" name="2 Rectángulo">
          <a:extLst>
            <a:ext uri="{FF2B5EF4-FFF2-40B4-BE49-F238E27FC236}">
              <a16:creationId xmlns:a16="http://schemas.microsoft.com/office/drawing/2014/main" id="{D479A091-8A16-4DCF-8879-2597F3FB80AA}"/>
            </a:ext>
          </a:extLst>
        </xdr:cNvPr>
        <xdr:cNvSpPr/>
      </xdr:nvSpPr>
      <xdr:spPr>
        <a:xfrm>
          <a:off x="5454127" y="27256292"/>
          <a:ext cx="1750287" cy="437029"/>
        </a:xfrm>
        <a:prstGeom prst="rect">
          <a:avLst/>
        </a:prstGeom>
        <a:noFill/>
      </xdr:spPr>
      <xdr:txBody>
        <a:bodyPr wrap="none" lIns="91440" tIns="45720" rIns="91440" bIns="45720">
          <a:no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outerShdw blurRad="25400" algn="tl" rotWithShape="0">
                  <a:srgbClr val="000000">
                    <a:alpha val="43000"/>
                  </a:srgbClr>
                </a:outerShdw>
              </a:effectLst>
            </a:rPr>
            <a:t>NO APLICA</a:t>
          </a:r>
        </a:p>
      </xdr:txBody>
    </xdr:sp>
    <xdr:clientData/>
  </xdr:oneCellAnchor>
  <xdr:oneCellAnchor>
    <xdr:from>
      <xdr:col>2</xdr:col>
      <xdr:colOff>750794</xdr:colOff>
      <xdr:row>161</xdr:row>
      <xdr:rowOff>33618</xdr:rowOff>
    </xdr:from>
    <xdr:ext cx="1750287" cy="437029"/>
    <xdr:sp macro="" textlink="">
      <xdr:nvSpPr>
        <xdr:cNvPr id="8" name="2 Rectángulo">
          <a:extLst>
            <a:ext uri="{FF2B5EF4-FFF2-40B4-BE49-F238E27FC236}">
              <a16:creationId xmlns:a16="http://schemas.microsoft.com/office/drawing/2014/main" id="{1088E8D0-BFA5-4C3B-B596-B5730A4DEF53}"/>
            </a:ext>
          </a:extLst>
        </xdr:cNvPr>
        <xdr:cNvSpPr/>
      </xdr:nvSpPr>
      <xdr:spPr>
        <a:xfrm>
          <a:off x="6366734" y="28936278"/>
          <a:ext cx="1750287" cy="437029"/>
        </a:xfrm>
        <a:prstGeom prst="rect">
          <a:avLst/>
        </a:prstGeom>
        <a:noFill/>
      </xdr:spPr>
      <xdr:txBody>
        <a:bodyPr wrap="none" lIns="91440" tIns="45720" rIns="91440" bIns="45720">
          <a:no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outerShdw blurRad="25400" algn="tl" rotWithShape="0">
                  <a:srgbClr val="000000">
                    <a:alpha val="43000"/>
                  </a:srgbClr>
                </a:outerShdw>
              </a:effectLst>
            </a:rPr>
            <a:t>NO APLICA</a:t>
          </a:r>
        </a:p>
      </xdr:txBody>
    </xdr:sp>
    <xdr:clientData/>
  </xdr:oneCellAnchor>
  <xdr:oneCellAnchor>
    <xdr:from>
      <xdr:col>3</xdr:col>
      <xdr:colOff>95250</xdr:colOff>
      <xdr:row>196</xdr:row>
      <xdr:rowOff>246531</xdr:rowOff>
    </xdr:from>
    <xdr:ext cx="1587001" cy="338578"/>
    <xdr:sp macro="" textlink="">
      <xdr:nvSpPr>
        <xdr:cNvPr id="9" name="2 Rectángulo">
          <a:extLst>
            <a:ext uri="{FF2B5EF4-FFF2-40B4-BE49-F238E27FC236}">
              <a16:creationId xmlns:a16="http://schemas.microsoft.com/office/drawing/2014/main" id="{1D526131-7A4B-4425-A4FF-678F08BE1F22}"/>
            </a:ext>
          </a:extLst>
        </xdr:cNvPr>
        <xdr:cNvSpPr/>
      </xdr:nvSpPr>
      <xdr:spPr>
        <a:xfrm>
          <a:off x="7539990" y="34978491"/>
          <a:ext cx="1587001" cy="338578"/>
        </a:xfrm>
        <a:prstGeom prst="rect">
          <a:avLst/>
        </a:prstGeom>
        <a:noFill/>
      </xdr:spPr>
      <xdr:txBody>
        <a:bodyPr wrap="none" lIns="91440" tIns="45720" rIns="91440" bIns="45720">
          <a:no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outerShdw blurRad="25400" algn="tl" rotWithShape="0">
                  <a:srgbClr val="000000">
                    <a:alpha val="43000"/>
                  </a:srgbClr>
                </a:outerShdw>
              </a:effectLst>
            </a:rPr>
            <a:t>NO APLICA</a:t>
          </a:r>
        </a:p>
      </xdr:txBody>
    </xdr:sp>
    <xdr:clientData/>
  </xdr:oneCellAnchor>
  <xdr:oneCellAnchor>
    <xdr:from>
      <xdr:col>3</xdr:col>
      <xdr:colOff>11206</xdr:colOff>
      <xdr:row>213</xdr:row>
      <xdr:rowOff>67235</xdr:rowOff>
    </xdr:from>
    <xdr:ext cx="1750287" cy="437029"/>
    <xdr:sp macro="" textlink="">
      <xdr:nvSpPr>
        <xdr:cNvPr id="10" name="2 Rectángulo">
          <a:extLst>
            <a:ext uri="{FF2B5EF4-FFF2-40B4-BE49-F238E27FC236}">
              <a16:creationId xmlns:a16="http://schemas.microsoft.com/office/drawing/2014/main" id="{D9139309-D0A9-4033-A9BC-27313172071C}"/>
            </a:ext>
          </a:extLst>
        </xdr:cNvPr>
        <xdr:cNvSpPr/>
      </xdr:nvSpPr>
      <xdr:spPr>
        <a:xfrm>
          <a:off x="7455946" y="38113895"/>
          <a:ext cx="1750287" cy="437029"/>
        </a:xfrm>
        <a:prstGeom prst="rect">
          <a:avLst/>
        </a:prstGeom>
        <a:noFill/>
      </xdr:spPr>
      <xdr:txBody>
        <a:bodyPr wrap="none" lIns="91440" tIns="45720" rIns="91440" bIns="45720">
          <a:no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outerShdw blurRad="25400" algn="tl" rotWithShape="0">
                  <a:srgbClr val="000000">
                    <a:alpha val="43000"/>
                  </a:srgbClr>
                </a:outerShdw>
              </a:effectLst>
            </a:rPr>
            <a:t>NO APLICA</a:t>
          </a:r>
        </a:p>
      </xdr:txBody>
    </xdr:sp>
    <xdr:clientData/>
  </xdr:oneCellAnchor>
  <xdr:twoCellAnchor>
    <xdr:from>
      <xdr:col>1</xdr:col>
      <xdr:colOff>1120588</xdr:colOff>
      <xdr:row>525</xdr:row>
      <xdr:rowOff>98051</xdr:rowOff>
    </xdr:from>
    <xdr:to>
      <xdr:col>1</xdr:col>
      <xdr:colOff>3585882</xdr:colOff>
      <xdr:row>525</xdr:row>
      <xdr:rowOff>98051</xdr:rowOff>
    </xdr:to>
    <xdr:cxnSp macro="">
      <xdr:nvCxnSpPr>
        <xdr:cNvPr id="11" name="Conector recto 10">
          <a:extLst>
            <a:ext uri="{FF2B5EF4-FFF2-40B4-BE49-F238E27FC236}">
              <a16:creationId xmlns:a16="http://schemas.microsoft.com/office/drawing/2014/main" id="{0858A2C4-5FA5-4B6F-8036-676A5AFBAABD}"/>
            </a:ext>
          </a:extLst>
        </xdr:cNvPr>
        <xdr:cNvCxnSpPr/>
      </xdr:nvCxnSpPr>
      <xdr:spPr>
        <a:xfrm>
          <a:off x="1913068" y="97435931"/>
          <a:ext cx="2465294"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196103</xdr:colOff>
      <xdr:row>525</xdr:row>
      <xdr:rowOff>70037</xdr:rowOff>
    </xdr:from>
    <xdr:to>
      <xdr:col>4</xdr:col>
      <xdr:colOff>1582831</xdr:colOff>
      <xdr:row>525</xdr:row>
      <xdr:rowOff>70038</xdr:rowOff>
    </xdr:to>
    <xdr:cxnSp macro="">
      <xdr:nvCxnSpPr>
        <xdr:cNvPr id="12" name="Conector recto 14">
          <a:extLst>
            <a:ext uri="{FF2B5EF4-FFF2-40B4-BE49-F238E27FC236}">
              <a16:creationId xmlns:a16="http://schemas.microsoft.com/office/drawing/2014/main" id="{7EB46BCA-194B-4CAD-A1C4-BFB03DE3D950}"/>
            </a:ext>
          </a:extLst>
        </xdr:cNvPr>
        <xdr:cNvCxnSpPr/>
      </xdr:nvCxnSpPr>
      <xdr:spPr>
        <a:xfrm>
          <a:off x="7640843" y="97407917"/>
          <a:ext cx="3215528" cy="1"/>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oneCellAnchor>
    <xdr:from>
      <xdr:col>3</xdr:col>
      <xdr:colOff>47625</xdr:colOff>
      <xdr:row>205</xdr:row>
      <xdr:rowOff>63500</xdr:rowOff>
    </xdr:from>
    <xdr:ext cx="1587001" cy="338578"/>
    <xdr:sp macro="" textlink="">
      <xdr:nvSpPr>
        <xdr:cNvPr id="13" name="2 Rectángulo">
          <a:extLst>
            <a:ext uri="{FF2B5EF4-FFF2-40B4-BE49-F238E27FC236}">
              <a16:creationId xmlns:a16="http://schemas.microsoft.com/office/drawing/2014/main" id="{9349DC4D-DD22-45AC-8253-F66C9E33C4DF}"/>
            </a:ext>
          </a:extLst>
        </xdr:cNvPr>
        <xdr:cNvSpPr/>
      </xdr:nvSpPr>
      <xdr:spPr>
        <a:xfrm>
          <a:off x="7492365" y="36609020"/>
          <a:ext cx="1587001" cy="338578"/>
        </a:xfrm>
        <a:prstGeom prst="rect">
          <a:avLst/>
        </a:prstGeom>
        <a:noFill/>
      </xdr:spPr>
      <xdr:txBody>
        <a:bodyPr wrap="none" lIns="91440" tIns="45720" rIns="91440" bIns="45720">
          <a:noAutofit/>
          <a:scene3d>
            <a:camera prst="orthographicFront"/>
            <a:lightRig rig="soft" dir="t">
              <a:rot lat="0" lon="0" rev="10800000"/>
            </a:lightRig>
          </a:scene3d>
          <a:sp3d>
            <a:bevelT w="27940" h="12700"/>
            <a:contourClr>
              <a:srgbClr val="DDDDDD"/>
            </a:contourClr>
          </a:sp3d>
        </a:bodyPr>
        <a:lstStyle/>
        <a:p>
          <a:pPr algn="ctr"/>
          <a:r>
            <a:rPr lang="es-ES" sz="2400" b="1" cap="none" spc="150">
              <a:ln w="11430">
                <a:solidFill>
                  <a:schemeClr val="bg1">
                    <a:lumMod val="65000"/>
                  </a:schemeClr>
                </a:solidFill>
              </a:ln>
              <a:solidFill>
                <a:srgbClr val="F8F8F8"/>
              </a:solidFill>
              <a:effectLst>
                <a:outerShdw blurRad="25400" algn="tl" rotWithShape="0">
                  <a:srgbClr val="000000">
                    <a:alpha val="43000"/>
                  </a:srgbClr>
                </a:outerShdw>
              </a:effectLst>
            </a:rPr>
            <a:t>NO APLICA</a:t>
          </a:r>
        </a:p>
      </xdr:txBody>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138266</xdr:colOff>
      <xdr:row>22</xdr:row>
      <xdr:rowOff>92179</xdr:rowOff>
    </xdr:from>
    <xdr:to>
      <xdr:col>0</xdr:col>
      <xdr:colOff>7852561</xdr:colOff>
      <xdr:row>34</xdr:row>
      <xdr:rowOff>91441</xdr:rowOff>
    </xdr:to>
    <xdr:pic>
      <xdr:nvPicPr>
        <xdr:cNvPr id="2" name="Imagen 1">
          <a:extLst>
            <a:ext uri="{FF2B5EF4-FFF2-40B4-BE49-F238E27FC236}">
              <a16:creationId xmlns:a16="http://schemas.microsoft.com/office/drawing/2014/main" id="{9EE8F38D-563B-4EB3-9A82-BA38B91FCF3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8266" y="7338799"/>
          <a:ext cx="7714295" cy="45712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RANCIA\SYS2\1949EC.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Usuario\Alfredo%20Fonseca\afg\2013\CUENTAS%20DE\Relaci&#243;n%20de%20cuentas%20bancarias%20aperturada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RANCIA\SYS2\728.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FRANCIA\SYS2\1327FID\DIARIO\BURSATIL.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rancia\sys2\T1705HF.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FRANCIA\SYS2\CH19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E"/>
      <sheetName val="Notas a los Edos Financieros"/>
      <sheetName val="ESF-01"/>
      <sheetName val="ESF-01 (I)"/>
      <sheetName val="ESF-02"/>
      <sheetName val="ESF-02 (I)"/>
      <sheetName val="ESF-03"/>
      <sheetName val="ESF-03 (I)"/>
      <sheetName val="ESF-04"/>
      <sheetName val="ESF-05"/>
      <sheetName val="ESF-05 (I)"/>
      <sheetName val="ESF-06"/>
      <sheetName val="ESF-06 (I)"/>
      <sheetName val="ESF-07"/>
      <sheetName val="ESF-07 (I)"/>
      <sheetName val="ESF-08"/>
      <sheetName val="ESF-08 (I)"/>
      <sheetName val="ESF-09"/>
      <sheetName val="ESF-09 (I)"/>
      <sheetName val="ESF-10"/>
      <sheetName val="ESF-10 (I)"/>
      <sheetName val="ESF-11"/>
      <sheetName val="ESF-11 (I)"/>
      <sheetName val="ESF-12"/>
      <sheetName val="ESF-12 (I)"/>
      <sheetName val="ESF-13"/>
      <sheetName val="ESF-13 (I)"/>
      <sheetName val="ESF-14"/>
      <sheetName val="ESF-14 (I)"/>
      <sheetName val="ESF-15"/>
      <sheetName val="ESF-15 (I)"/>
      <sheetName val="EA-01"/>
      <sheetName val="EA-01 (I)"/>
      <sheetName val="EA-02"/>
      <sheetName val="EA-02 (I)"/>
      <sheetName val="EA-03"/>
      <sheetName val="EA-03 (I)"/>
      <sheetName val="VHP-01"/>
      <sheetName val="VHP-01 (I)"/>
      <sheetName val="VHP-02"/>
      <sheetName val="VHP-02 (I)"/>
      <sheetName val="EFE-01"/>
      <sheetName val="EFE-01 (I)"/>
      <sheetName val="EFE-02"/>
      <sheetName val="EFE-02 (I)"/>
      <sheetName val="EFE-03"/>
      <sheetName val="Conciliacion_Ig"/>
      <sheetName val="Conciliacion_Ig (I)"/>
      <sheetName val="Conciliacion_Eg"/>
      <sheetName val="Conciliacion_Eg (I)"/>
      <sheetName val="MEMORIA"/>
      <sheetName val="Memoria (I)"/>
      <sheetName val="ECABR"/>
      <sheetName val="INTEGRACION"/>
      <sheetName val="ECMAY"/>
      <sheetName val="ECMAY2"/>
      <sheetName val="ECJUN"/>
      <sheetName val="ECJUN2"/>
      <sheetName val="JUN18"/>
      <sheetName val="JUN30"/>
      <sheetName val="JUL15"/>
      <sheetName val="JUL24"/>
      <sheetName val="JUL31"/>
      <sheetName val="AGO17"/>
      <sheetName val="AGO20"/>
      <sheetName val="AGO21"/>
      <sheetName val="AGO27"/>
      <sheetName val="AGO27 (2)"/>
      <sheetName val="AGO28"/>
      <sheetName val="AGO31"/>
      <sheetName val="AGO31 (2)"/>
      <sheetName val="SEP18"/>
      <sheetName val="OCT2"/>
      <sheetName val="OCT23"/>
      <sheetName val="OCT31"/>
      <sheetName val="NOV 19"/>
      <sheetName val="NOV30"/>
      <sheetName val="DIC4"/>
      <sheetName val="DIC18"/>
      <sheetName val="ENE19"/>
      <sheetName val="FEB12"/>
      <sheetName val="FEB26"/>
      <sheetName val="MAR12"/>
      <sheetName val="MAR26"/>
      <sheetName val="ABR15"/>
      <sheetName val="ABR30"/>
      <sheetName val="JUN3"/>
      <sheetName val="JUN17"/>
      <sheetName val="JUL01"/>
      <sheetName val="JUL-15"/>
      <sheetName val="FEB12 (2)"/>
      <sheetName val="JUL-22"/>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VIGENTES"/>
      <sheetName val="TOTAL"/>
    </sheetNames>
    <sheetDataSet>
      <sheetData sheetId="0"/>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GRESOS"/>
      <sheetName val="CALENDARIO"/>
      <sheetName val="recibo"/>
      <sheetName val="thf"/>
      <sheetName val="CALCULO"/>
      <sheetName val="GASTOS"/>
      <sheetName val="AVION"/>
    </sheetNames>
    <sheetDataSet>
      <sheetData sheetId="0"/>
      <sheetData sheetId="1"/>
      <sheetData sheetId="2"/>
      <sheetData sheetId="3"/>
      <sheetData sheetId="4"/>
      <sheetData sheetId="5"/>
      <sheetData sheetId="6"/>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NA"/>
      <sheetName val="CNA OK"/>
      <sheetName val="SDUOP-GOB"/>
      <sheetName val="GOB OTRAS DEP"/>
      <sheetName val="GASTOS"/>
      <sheetName val="BASE SCT REVISADO"/>
      <sheetName val="SCT-X-CONTR."/>
      <sheetName val="SCTVS BANOBRAS"/>
      <sheetName val="REPORTO"/>
      <sheetName val="T1705HF"/>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1705HF"/>
      <sheetName val="T1705HF (2)"/>
      <sheetName val="CNA"/>
      <sheetName val="CNA OK"/>
      <sheetName val="SDUOP-GOB"/>
      <sheetName val="GOB OTRAS DEP"/>
      <sheetName val="GASTOS"/>
      <sheetName val="BASE SCT REVISADO"/>
      <sheetName val="SCT-X-CONTR."/>
      <sheetName val="SCTVS BANOBRAS"/>
      <sheetName val="REPORT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1902"/>
      <sheetName val="ISR"/>
      <sheetName val="CH1902 (2)"/>
      <sheetName val="CHCAIE"/>
      <sheetName val="T1705HF"/>
      <sheetName val="REPORTO"/>
    </sheetNames>
    <sheetDataSet>
      <sheetData sheetId="0" refreshError="1"/>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10.bin"/><Relationship Id="rId1" Type="http://schemas.openxmlformats.org/officeDocument/2006/relationships/hyperlink" Target="file:///D:\IFI-11\AppData\Roaming\lquiroz\AppData\Local\Microsoft\Windows\Temporary%20Internet%20Files\Content.Outlook\HBGSO9P3\MODELO%20CTA%202013.pptx" TargetMode="Externa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3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499984740745262"/>
  </sheetPr>
  <dimension ref="A1:H101"/>
  <sheetViews>
    <sheetView showGridLines="0" zoomScaleNormal="100" zoomScaleSheetLayoutView="100" workbookViewId="0">
      <selection activeCell="B8" sqref="B8"/>
    </sheetView>
  </sheetViews>
  <sheetFormatPr baseColWidth="10" defaultColWidth="12" defaultRowHeight="10.199999999999999" x14ac:dyDescent="0.2"/>
  <cols>
    <col min="1" max="1" width="61.7109375" style="30" customWidth="1"/>
    <col min="2" max="2" width="18.28515625" style="30" bestFit="1" customWidth="1"/>
    <col min="3" max="3" width="18.28515625" style="31" bestFit="1" customWidth="1"/>
    <col min="4" max="4" width="1" style="31" customWidth="1"/>
    <col min="5" max="5" width="69" style="31" customWidth="1"/>
    <col min="6" max="7" width="16.28515625" style="31" bestFit="1" customWidth="1"/>
    <col min="8" max="8" width="3.140625" style="1" customWidth="1"/>
    <col min="9" max="16384" width="12" style="1"/>
  </cols>
  <sheetData>
    <row r="1" spans="1:7" ht="51.75" customHeight="1" x14ac:dyDescent="0.2">
      <c r="A1" s="885" t="s">
        <v>1415</v>
      </c>
      <c r="B1" s="886"/>
      <c r="C1" s="886"/>
      <c r="D1" s="886"/>
      <c r="E1" s="886"/>
      <c r="F1" s="886"/>
      <c r="G1" s="887"/>
    </row>
    <row r="2" spans="1:7" s="6" customFormat="1" ht="13.8" x14ac:dyDescent="0.2">
      <c r="A2" s="2" t="s">
        <v>0</v>
      </c>
      <c r="B2" s="3">
        <v>2022</v>
      </c>
      <c r="C2" s="3">
        <v>2021</v>
      </c>
      <c r="D2" s="4"/>
      <c r="E2" s="5" t="s">
        <v>1</v>
      </c>
      <c r="F2" s="3">
        <v>2022</v>
      </c>
      <c r="G2" s="862">
        <v>2021</v>
      </c>
    </row>
    <row r="3" spans="1:7" s="6" customFormat="1" x14ac:dyDescent="0.2">
      <c r="A3" s="7"/>
      <c r="B3" s="8"/>
      <c r="C3" s="8"/>
      <c r="D3" s="9"/>
      <c r="E3" s="10"/>
      <c r="F3" s="8"/>
      <c r="G3" s="11"/>
    </row>
    <row r="4" spans="1:7" x14ac:dyDescent="0.2">
      <c r="A4" s="12" t="s">
        <v>2</v>
      </c>
      <c r="B4" s="13"/>
      <c r="C4" s="13"/>
      <c r="D4" s="14"/>
      <c r="E4" s="10" t="s">
        <v>3</v>
      </c>
      <c r="F4" s="13"/>
      <c r="G4" s="15"/>
    </row>
    <row r="5" spans="1:7" x14ac:dyDescent="0.2">
      <c r="A5" s="16" t="s">
        <v>4</v>
      </c>
      <c r="B5" s="126">
        <v>9748688.9600000009</v>
      </c>
      <c r="C5" s="126">
        <v>10995853.99</v>
      </c>
      <c r="D5" s="18"/>
      <c r="E5" s="19" t="s">
        <v>5</v>
      </c>
      <c r="F5" s="126">
        <v>5345399.9000000004</v>
      </c>
      <c r="G5" s="127">
        <v>6332829.8200000003</v>
      </c>
    </row>
    <row r="6" spans="1:7" x14ac:dyDescent="0.2">
      <c r="A6" s="16" t="s">
        <v>6</v>
      </c>
      <c r="B6" s="126">
        <v>24891.68</v>
      </c>
      <c r="C6" s="126">
        <v>7891.68</v>
      </c>
      <c r="D6" s="18"/>
      <c r="E6" s="19" t="s">
        <v>7</v>
      </c>
      <c r="F6" s="126">
        <v>0</v>
      </c>
      <c r="G6" s="127">
        <v>0</v>
      </c>
    </row>
    <row r="7" spans="1:7" x14ac:dyDescent="0.2">
      <c r="A7" s="16" t="s">
        <v>8</v>
      </c>
      <c r="B7" s="126">
        <v>0</v>
      </c>
      <c r="C7" s="126">
        <v>0</v>
      </c>
      <c r="D7" s="18"/>
      <c r="E7" s="19" t="s">
        <v>9</v>
      </c>
      <c r="F7" s="126">
        <v>0</v>
      </c>
      <c r="G7" s="127">
        <v>0</v>
      </c>
    </row>
    <row r="8" spans="1:7" x14ac:dyDescent="0.2">
      <c r="A8" s="16" t="s">
        <v>10</v>
      </c>
      <c r="B8" s="126">
        <v>0</v>
      </c>
      <c r="C8" s="126">
        <v>0</v>
      </c>
      <c r="D8" s="18"/>
      <c r="E8" s="19" t="s">
        <v>11</v>
      </c>
      <c r="F8" s="126">
        <v>0</v>
      </c>
      <c r="G8" s="127">
        <v>0</v>
      </c>
    </row>
    <row r="9" spans="1:7" x14ac:dyDescent="0.2">
      <c r="A9" s="16" t="s">
        <v>12</v>
      </c>
      <c r="B9" s="126">
        <v>0</v>
      </c>
      <c r="C9" s="126">
        <v>0</v>
      </c>
      <c r="D9" s="18"/>
      <c r="E9" s="19" t="s">
        <v>13</v>
      </c>
      <c r="F9" s="126">
        <v>0</v>
      </c>
      <c r="G9" s="127">
        <v>0</v>
      </c>
    </row>
    <row r="10" spans="1:7" x14ac:dyDescent="0.2">
      <c r="A10" s="16" t="s">
        <v>14</v>
      </c>
      <c r="B10" s="126">
        <v>0</v>
      </c>
      <c r="C10" s="126">
        <v>0</v>
      </c>
      <c r="D10" s="18"/>
      <c r="E10" s="19" t="s">
        <v>15</v>
      </c>
      <c r="F10" s="126">
        <v>0</v>
      </c>
      <c r="G10" s="127">
        <v>0</v>
      </c>
    </row>
    <row r="11" spans="1:7" x14ac:dyDescent="0.2">
      <c r="A11" s="16" t="s">
        <v>16</v>
      </c>
      <c r="B11" s="126">
        <v>7100</v>
      </c>
      <c r="C11" s="126">
        <v>7100</v>
      </c>
      <c r="D11" s="18"/>
      <c r="E11" s="19" t="s">
        <v>17</v>
      </c>
      <c r="F11" s="126">
        <v>0</v>
      </c>
      <c r="G11" s="127">
        <v>0</v>
      </c>
    </row>
    <row r="12" spans="1:7" x14ac:dyDescent="0.2">
      <c r="A12" s="16"/>
      <c r="B12" s="17"/>
      <c r="C12" s="17"/>
      <c r="D12" s="18"/>
      <c r="E12" s="19" t="s">
        <v>18</v>
      </c>
      <c r="F12" s="126">
        <v>7710.16</v>
      </c>
      <c r="G12" s="127">
        <v>7710.16</v>
      </c>
    </row>
    <row r="13" spans="1:7" x14ac:dyDescent="0.2">
      <c r="A13" s="21" t="s">
        <v>19</v>
      </c>
      <c r="B13" s="22">
        <f>SUM(B5:B12)</f>
        <v>9780680.6400000006</v>
      </c>
      <c r="C13" s="22">
        <f>SUM(C5:C12)</f>
        <v>11010845.67</v>
      </c>
      <c r="D13" s="18"/>
      <c r="E13" s="19"/>
      <c r="F13" s="23"/>
      <c r="G13" s="28"/>
    </row>
    <row r="14" spans="1:7" x14ac:dyDescent="0.2">
      <c r="A14" s="7"/>
      <c r="B14" s="22"/>
      <c r="C14" s="22"/>
      <c r="D14" s="9"/>
      <c r="E14" s="24" t="s">
        <v>20</v>
      </c>
      <c r="F14" s="23">
        <f>SUM(F5:F13)</f>
        <v>5353110.0600000005</v>
      </c>
      <c r="G14" s="28">
        <f>SUM(G5:G13)</f>
        <v>6340539.9800000004</v>
      </c>
    </row>
    <row r="15" spans="1:7" x14ac:dyDescent="0.2">
      <c r="A15" s="7" t="s">
        <v>21</v>
      </c>
      <c r="B15" s="17"/>
      <c r="C15" s="17"/>
      <c r="D15" s="18"/>
      <c r="E15" s="10"/>
      <c r="F15" s="23"/>
      <c r="G15" s="28"/>
    </row>
    <row r="16" spans="1:7" x14ac:dyDescent="0.2">
      <c r="A16" s="16" t="s">
        <v>22</v>
      </c>
      <c r="B16" s="126">
        <v>0</v>
      </c>
      <c r="C16" s="126">
        <v>0</v>
      </c>
      <c r="D16" s="9"/>
      <c r="E16" s="10" t="s">
        <v>23</v>
      </c>
      <c r="F16" s="23"/>
      <c r="G16" s="28"/>
    </row>
    <row r="17" spans="1:7" x14ac:dyDescent="0.2">
      <c r="A17" s="16" t="s">
        <v>24</v>
      </c>
      <c r="B17" s="126">
        <v>0</v>
      </c>
      <c r="C17" s="126">
        <v>0</v>
      </c>
      <c r="D17" s="18"/>
      <c r="E17" s="19" t="s">
        <v>25</v>
      </c>
      <c r="F17" s="126">
        <v>0</v>
      </c>
      <c r="G17" s="127">
        <v>0</v>
      </c>
    </row>
    <row r="18" spans="1:7" x14ac:dyDescent="0.2">
      <c r="A18" s="16" t="s">
        <v>26</v>
      </c>
      <c r="B18" s="126">
        <v>127400089.23</v>
      </c>
      <c r="C18" s="126">
        <v>127400089.23</v>
      </c>
      <c r="D18" s="18"/>
      <c r="E18" s="19" t="s">
        <v>27</v>
      </c>
      <c r="F18" s="126">
        <v>0</v>
      </c>
      <c r="G18" s="127">
        <v>0</v>
      </c>
    </row>
    <row r="19" spans="1:7" x14ac:dyDescent="0.2">
      <c r="A19" s="16" t="s">
        <v>28</v>
      </c>
      <c r="B19" s="126">
        <v>50207019.590000004</v>
      </c>
      <c r="C19" s="126">
        <v>47952505.890000001</v>
      </c>
      <c r="D19" s="18"/>
      <c r="E19" s="19" t="s">
        <v>29</v>
      </c>
      <c r="F19" s="126">
        <v>0</v>
      </c>
      <c r="G19" s="127">
        <v>0</v>
      </c>
    </row>
    <row r="20" spans="1:7" ht="13.2" x14ac:dyDescent="0.2">
      <c r="A20" s="146" t="s">
        <v>30</v>
      </c>
      <c r="B20" s="126">
        <v>88673.43</v>
      </c>
      <c r="C20" s="126">
        <v>88673.43</v>
      </c>
      <c r="D20" s="18"/>
      <c r="E20" s="19" t="s">
        <v>31</v>
      </c>
      <c r="F20" s="126">
        <v>0</v>
      </c>
      <c r="G20" s="127">
        <v>0</v>
      </c>
    </row>
    <row r="21" spans="1:7" x14ac:dyDescent="0.2">
      <c r="A21" s="16" t="s">
        <v>32</v>
      </c>
      <c r="B21" s="126">
        <v>-55131749.700000003</v>
      </c>
      <c r="C21" s="126">
        <v>-55131749.700000003</v>
      </c>
      <c r="D21" s="18"/>
      <c r="E21" s="26" t="s">
        <v>33</v>
      </c>
      <c r="F21" s="126">
        <v>0</v>
      </c>
      <c r="G21" s="127">
        <v>0</v>
      </c>
    </row>
    <row r="22" spans="1:7" x14ac:dyDescent="0.2">
      <c r="A22" s="16" t="s">
        <v>34</v>
      </c>
      <c r="B22" s="126">
        <v>0</v>
      </c>
      <c r="C22" s="126">
        <v>0</v>
      </c>
      <c r="D22" s="18"/>
      <c r="E22" s="19" t="s">
        <v>35</v>
      </c>
      <c r="F22" s="126">
        <v>0</v>
      </c>
      <c r="G22" s="127">
        <v>0</v>
      </c>
    </row>
    <row r="23" spans="1:7" x14ac:dyDescent="0.2">
      <c r="A23" s="16" t="s">
        <v>36</v>
      </c>
      <c r="B23" s="126">
        <v>0</v>
      </c>
      <c r="C23" s="126">
        <v>0</v>
      </c>
      <c r="D23" s="9"/>
      <c r="E23" s="19"/>
      <c r="F23" s="20"/>
      <c r="G23" s="738"/>
    </row>
    <row r="24" spans="1:7" x14ac:dyDescent="0.2">
      <c r="A24" s="16" t="s">
        <v>37</v>
      </c>
      <c r="B24" s="126">
        <v>0</v>
      </c>
      <c r="C24" s="126">
        <v>0</v>
      </c>
      <c r="D24" s="18"/>
      <c r="E24" s="24" t="s">
        <v>38</v>
      </c>
      <c r="F24" s="23">
        <f>SUM(F17:F23)</f>
        <v>0</v>
      </c>
      <c r="G24" s="28">
        <f>SUM(G17:G23)</f>
        <v>0</v>
      </c>
    </row>
    <row r="25" spans="1:7" s="6" customFormat="1" x14ac:dyDescent="0.2">
      <c r="A25" s="16"/>
      <c r="B25" s="17"/>
      <c r="C25" s="17"/>
      <c r="D25" s="9"/>
      <c r="E25" s="19"/>
      <c r="F25" s="23"/>
      <c r="G25" s="28"/>
    </row>
    <row r="26" spans="1:7" x14ac:dyDescent="0.2">
      <c r="A26" s="21" t="s">
        <v>39</v>
      </c>
      <c r="B26" s="22">
        <f>SUM(B16:B25)</f>
        <v>122564032.55</v>
      </c>
      <c r="C26" s="22">
        <f>SUM(C16:C25)</f>
        <v>120309518.85000001</v>
      </c>
      <c r="D26" s="18"/>
      <c r="E26" s="10" t="s">
        <v>40</v>
      </c>
      <c r="F26" s="23">
        <f>+F14+F24</f>
        <v>5353110.0600000005</v>
      </c>
      <c r="G26" s="28">
        <f>+G14+G24</f>
        <v>6340539.9800000004</v>
      </c>
    </row>
    <row r="27" spans="1:7" x14ac:dyDescent="0.2">
      <c r="A27" s="7"/>
      <c r="B27" s="147"/>
      <c r="C27" s="147"/>
      <c r="D27" s="14"/>
      <c r="E27" s="10"/>
      <c r="F27" s="23"/>
      <c r="G27" s="28"/>
    </row>
    <row r="28" spans="1:7" ht="13.2" x14ac:dyDescent="0.2">
      <c r="A28" s="148" t="s">
        <v>41</v>
      </c>
      <c r="B28" s="22">
        <f>+B13+B26</f>
        <v>132344713.19</v>
      </c>
      <c r="C28" s="22">
        <f>+C13+C26</f>
        <v>131320364.52000001</v>
      </c>
      <c r="D28" s="14"/>
      <c r="E28" s="27" t="s">
        <v>42</v>
      </c>
      <c r="F28" s="23"/>
      <c r="G28" s="28"/>
    </row>
    <row r="29" spans="1:7" x14ac:dyDescent="0.2">
      <c r="A29" s="29"/>
      <c r="D29" s="9"/>
      <c r="E29" s="10"/>
      <c r="F29" s="23"/>
      <c r="G29" s="28"/>
    </row>
    <row r="30" spans="1:7" x14ac:dyDescent="0.2">
      <c r="A30" s="32"/>
      <c r="B30" s="33"/>
      <c r="C30" s="33"/>
      <c r="D30" s="18"/>
      <c r="E30" s="24" t="s">
        <v>43</v>
      </c>
      <c r="F30" s="23">
        <f>SUM(F31:F33)</f>
        <v>161652181.16000003</v>
      </c>
      <c r="G30" s="28">
        <f>SUM(G31:G33)</f>
        <v>161652181.16000003</v>
      </c>
    </row>
    <row r="31" spans="1:7" x14ac:dyDescent="0.2">
      <c r="A31" s="32"/>
      <c r="B31" s="33"/>
      <c r="C31" s="33"/>
      <c r="D31" s="18"/>
      <c r="E31" s="19" t="s">
        <v>44</v>
      </c>
      <c r="F31" s="126">
        <v>161463259.61000001</v>
      </c>
      <c r="G31" s="127">
        <v>161463259.61000001</v>
      </c>
    </row>
    <row r="32" spans="1:7" x14ac:dyDescent="0.2">
      <c r="A32" s="32"/>
      <c r="B32" s="33"/>
      <c r="C32" s="33"/>
      <c r="D32" s="18"/>
      <c r="E32" s="19" t="s">
        <v>45</v>
      </c>
      <c r="F32" s="126">
        <v>188921.55</v>
      </c>
      <c r="G32" s="127">
        <v>188921.55</v>
      </c>
    </row>
    <row r="33" spans="1:8" x14ac:dyDescent="0.2">
      <c r="A33" s="32"/>
      <c r="B33" s="33"/>
      <c r="C33" s="33"/>
      <c r="D33" s="18"/>
      <c r="E33" s="19" t="s">
        <v>46</v>
      </c>
      <c r="F33" s="126">
        <v>0</v>
      </c>
      <c r="G33" s="127">
        <v>0</v>
      </c>
    </row>
    <row r="34" spans="1:8" x14ac:dyDescent="0.2">
      <c r="A34" s="32"/>
      <c r="B34" s="33"/>
      <c r="C34" s="33"/>
      <c r="D34" s="9"/>
      <c r="E34" s="19"/>
      <c r="F34" s="20"/>
      <c r="G34" s="738"/>
    </row>
    <row r="35" spans="1:8" x14ac:dyDescent="0.2">
      <c r="A35" s="32"/>
      <c r="B35" s="33"/>
      <c r="C35" s="33"/>
      <c r="D35" s="18"/>
      <c r="E35" s="24" t="s">
        <v>47</v>
      </c>
      <c r="F35" s="23">
        <f>SUM(F36:F40)</f>
        <v>-34660578.030000001</v>
      </c>
      <c r="G35" s="28">
        <f>SUM(G36:G40)</f>
        <v>-36672356.619999997</v>
      </c>
    </row>
    <row r="36" spans="1:8" ht="13.2" x14ac:dyDescent="0.2">
      <c r="A36" s="149"/>
      <c r="B36" s="33"/>
      <c r="C36" s="33"/>
      <c r="D36" s="18"/>
      <c r="E36" s="19" t="s">
        <v>48</v>
      </c>
      <c r="F36" s="126">
        <v>6778075.2199999997</v>
      </c>
      <c r="G36" s="127">
        <v>-3460967.69</v>
      </c>
    </row>
    <row r="37" spans="1:8" x14ac:dyDescent="0.2">
      <c r="A37" s="32"/>
      <c r="B37" s="33"/>
      <c r="C37" s="33"/>
      <c r="D37" s="18"/>
      <c r="E37" s="19" t="s">
        <v>49</v>
      </c>
      <c r="F37" s="126">
        <v>-41438653.25</v>
      </c>
      <c r="G37" s="127">
        <v>-33211388.93</v>
      </c>
    </row>
    <row r="38" spans="1:8" x14ac:dyDescent="0.2">
      <c r="A38" s="32"/>
      <c r="B38" s="34"/>
      <c r="C38" s="34"/>
      <c r="D38" s="18"/>
      <c r="E38" s="19" t="s">
        <v>50</v>
      </c>
      <c r="F38" s="126">
        <v>0</v>
      </c>
      <c r="G38" s="127">
        <v>0</v>
      </c>
      <c r="H38" s="25"/>
    </row>
    <row r="39" spans="1:8" x14ac:dyDescent="0.2">
      <c r="A39" s="32"/>
      <c r="B39" s="33"/>
      <c r="C39" s="33"/>
      <c r="D39" s="18"/>
      <c r="E39" s="19" t="s">
        <v>51</v>
      </c>
      <c r="F39" s="126">
        <v>0</v>
      </c>
      <c r="G39" s="127">
        <v>0</v>
      </c>
    </row>
    <row r="40" spans="1:8" x14ac:dyDescent="0.2">
      <c r="A40" s="32"/>
      <c r="B40" s="33"/>
      <c r="C40" s="33"/>
      <c r="D40" s="35"/>
      <c r="E40" s="19" t="s">
        <v>52</v>
      </c>
      <c r="F40" s="126">
        <v>0</v>
      </c>
      <c r="G40" s="127">
        <v>0</v>
      </c>
    </row>
    <row r="41" spans="1:8" x14ac:dyDescent="0.2">
      <c r="A41" s="32"/>
      <c r="B41" s="33"/>
      <c r="C41" s="33"/>
      <c r="D41" s="35"/>
      <c r="E41" s="19"/>
      <c r="F41" s="20"/>
      <c r="G41" s="738"/>
    </row>
    <row r="42" spans="1:8" ht="20.399999999999999" x14ac:dyDescent="0.2">
      <c r="A42" s="32"/>
      <c r="B42" s="36"/>
      <c r="C42" s="37"/>
      <c r="D42" s="35"/>
      <c r="E42" s="24" t="s">
        <v>53</v>
      </c>
      <c r="F42" s="23">
        <f>SUM(F43:F44)</f>
        <v>0</v>
      </c>
      <c r="G42" s="28">
        <f>SUM(G43:G44)</f>
        <v>0</v>
      </c>
    </row>
    <row r="43" spans="1:8" x14ac:dyDescent="0.2">
      <c r="A43" s="29"/>
      <c r="B43" s="38"/>
      <c r="C43" s="35"/>
      <c r="D43" s="35"/>
      <c r="E43" s="19" t="s">
        <v>54</v>
      </c>
      <c r="F43" s="20">
        <v>0</v>
      </c>
      <c r="G43" s="738">
        <v>0</v>
      </c>
    </row>
    <row r="44" spans="1:8" ht="13.2" x14ac:dyDescent="0.2">
      <c r="A44" s="150"/>
      <c r="B44" s="38"/>
      <c r="C44" s="35"/>
      <c r="D44" s="35"/>
      <c r="E44" s="19" t="s">
        <v>55</v>
      </c>
      <c r="F44" s="20">
        <v>0</v>
      </c>
      <c r="G44" s="738">
        <v>0</v>
      </c>
    </row>
    <row r="45" spans="1:8" x14ac:dyDescent="0.2">
      <c r="A45" s="29"/>
      <c r="B45" s="38"/>
      <c r="C45" s="35"/>
      <c r="D45" s="35"/>
      <c r="E45" s="19"/>
      <c r="F45" s="20"/>
      <c r="G45" s="738"/>
    </row>
    <row r="46" spans="1:8" x14ac:dyDescent="0.2">
      <c r="A46" s="29"/>
      <c r="B46" s="38"/>
      <c r="C46" s="35"/>
      <c r="D46" s="35"/>
      <c r="E46" s="10" t="s">
        <v>56</v>
      </c>
      <c r="F46" s="23">
        <f>+F30+F35+F42</f>
        <v>126991603.13000003</v>
      </c>
      <c r="G46" s="28">
        <f>+G30+G35+G42</f>
        <v>124979824.54000002</v>
      </c>
    </row>
    <row r="47" spans="1:8" x14ac:dyDescent="0.2">
      <c r="A47" s="29"/>
      <c r="B47" s="38"/>
      <c r="C47" s="35"/>
      <c r="D47" s="35"/>
      <c r="E47" s="10"/>
      <c r="F47" s="23"/>
      <c r="G47" s="28"/>
    </row>
    <row r="48" spans="1:8" ht="13.2" x14ac:dyDescent="0.2">
      <c r="A48" s="29"/>
      <c r="B48" s="38"/>
      <c r="C48" s="35"/>
      <c r="D48" s="35"/>
      <c r="E48" s="27" t="s">
        <v>57</v>
      </c>
      <c r="F48" s="23">
        <f>+F46+F26</f>
        <v>132344713.19000003</v>
      </c>
      <c r="G48" s="28">
        <f>+G46+G26</f>
        <v>131320364.52000003</v>
      </c>
    </row>
    <row r="49" spans="1:8" x14ac:dyDescent="0.2">
      <c r="A49" s="39"/>
      <c r="B49" s="40"/>
      <c r="C49" s="41"/>
      <c r="D49" s="41"/>
      <c r="E49" s="41"/>
      <c r="F49" s="41"/>
      <c r="G49" s="42"/>
    </row>
    <row r="50" spans="1:8" x14ac:dyDescent="0.2">
      <c r="A50" s="151" t="s">
        <v>58</v>
      </c>
    </row>
    <row r="51" spans="1:8" x14ac:dyDescent="0.2">
      <c r="H51" s="31"/>
    </row>
    <row r="52" spans="1:8" x14ac:dyDescent="0.2">
      <c r="H52" s="31"/>
    </row>
    <row r="53" spans="1:8" ht="13.2" x14ac:dyDescent="0.2">
      <c r="A53" s="152"/>
    </row>
    <row r="55" spans="1:8" ht="13.2" x14ac:dyDescent="0.25">
      <c r="A55" s="888"/>
      <c r="B55" s="888"/>
      <c r="C55" s="842"/>
      <c r="D55" s="843"/>
      <c r="E55" s="889"/>
      <c r="F55" s="889"/>
    </row>
    <row r="56" spans="1:8" ht="13.2" x14ac:dyDescent="0.25">
      <c r="A56" s="890" t="s">
        <v>713</v>
      </c>
      <c r="B56" s="890"/>
      <c r="C56" s="842"/>
      <c r="D56" s="842"/>
      <c r="E56" s="890" t="s">
        <v>714</v>
      </c>
      <c r="F56" s="890"/>
    </row>
    <row r="57" spans="1:8" ht="13.2" x14ac:dyDescent="0.25">
      <c r="A57" s="883" t="s">
        <v>715</v>
      </c>
      <c r="B57" s="883"/>
      <c r="C57" s="844"/>
      <c r="D57" s="844"/>
      <c r="E57" s="884" t="s">
        <v>1062</v>
      </c>
      <c r="F57" s="884"/>
      <c r="H57" s="6">
        <v>1</v>
      </c>
    </row>
    <row r="60" spans="1:8" ht="13.2" x14ac:dyDescent="0.2">
      <c r="A60" s="845"/>
    </row>
    <row r="67" spans="1:1" ht="13.2" x14ac:dyDescent="0.2">
      <c r="A67" s="152"/>
    </row>
    <row r="75" spans="1:1" ht="13.2" x14ac:dyDescent="0.2">
      <c r="A75" s="152"/>
    </row>
    <row r="83" spans="1:1" ht="13.2" x14ac:dyDescent="0.2">
      <c r="A83" s="152"/>
    </row>
    <row r="92" spans="1:1" ht="13.2" x14ac:dyDescent="0.2">
      <c r="A92" s="152"/>
    </row>
    <row r="101" spans="1:1" ht="13.2" x14ac:dyDescent="0.2">
      <c r="A101" s="152"/>
    </row>
  </sheetData>
  <sheetProtection formatCells="0" formatColumns="0" formatRows="0" autoFilter="0"/>
  <mergeCells count="7">
    <mergeCell ref="A57:B57"/>
    <mergeCell ref="E57:F57"/>
    <mergeCell ref="A1:G1"/>
    <mergeCell ref="A55:B55"/>
    <mergeCell ref="E55:F55"/>
    <mergeCell ref="A56:B56"/>
    <mergeCell ref="E56:F56"/>
  </mergeCells>
  <printOptions horizontalCentered="1"/>
  <pageMargins left="0.78740157480314965" right="0.59055118110236227" top="0.74803149606299213" bottom="0.74803149606299213" header="0.31496062992125984" footer="0.31496062992125984"/>
  <pageSetup scale="75"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BD051-945D-4BCA-A4AB-F815D96AD614}">
  <dimension ref="A1:A76"/>
  <sheetViews>
    <sheetView tabSelected="1" topLeftCell="A19" workbookViewId="0">
      <selection activeCell="A20" sqref="A20"/>
    </sheetView>
  </sheetViews>
  <sheetFormatPr baseColWidth="10" defaultColWidth="14.7109375" defaultRowHeight="13.2" x14ac:dyDescent="0.25"/>
  <cols>
    <col min="1" max="1" width="151" style="451" customWidth="1"/>
    <col min="2" max="16384" width="14.7109375" style="451"/>
  </cols>
  <sheetData>
    <row r="1" spans="1:1" x14ac:dyDescent="0.25">
      <c r="A1" s="574" t="s">
        <v>428</v>
      </c>
    </row>
    <row r="2" spans="1:1" x14ac:dyDescent="0.25">
      <c r="A2" s="575" t="s">
        <v>716</v>
      </c>
    </row>
    <row r="3" spans="1:1" x14ac:dyDescent="0.25">
      <c r="A3" s="575" t="s">
        <v>1348</v>
      </c>
    </row>
    <row r="4" spans="1:1" x14ac:dyDescent="0.25">
      <c r="A4" s="576"/>
    </row>
    <row r="5" spans="1:1" x14ac:dyDescent="0.25">
      <c r="A5" s="577" t="s">
        <v>717</v>
      </c>
    </row>
    <row r="6" spans="1:1" ht="30" customHeight="1" x14ac:dyDescent="0.25">
      <c r="A6" s="578" t="s">
        <v>718</v>
      </c>
    </row>
    <row r="7" spans="1:1" ht="38.25" customHeight="1" x14ac:dyDescent="0.25">
      <c r="A7" s="578" t="s">
        <v>719</v>
      </c>
    </row>
    <row r="8" spans="1:1" ht="30" customHeight="1" x14ac:dyDescent="0.25">
      <c r="A8" s="577" t="s">
        <v>720</v>
      </c>
    </row>
    <row r="9" spans="1:1" ht="30" customHeight="1" x14ac:dyDescent="0.25">
      <c r="A9" s="578" t="s">
        <v>721</v>
      </c>
    </row>
    <row r="10" spans="1:1" ht="30" customHeight="1" x14ac:dyDescent="0.25">
      <c r="A10" s="577" t="s">
        <v>722</v>
      </c>
    </row>
    <row r="11" spans="1:1" ht="30" customHeight="1" x14ac:dyDescent="0.25">
      <c r="A11" s="578" t="s">
        <v>723</v>
      </c>
    </row>
    <row r="12" spans="1:1" ht="30" customHeight="1" x14ac:dyDescent="0.25">
      <c r="A12" s="578" t="s">
        <v>724</v>
      </c>
    </row>
    <row r="13" spans="1:1" ht="30" customHeight="1" x14ac:dyDescent="0.25">
      <c r="A13" s="577" t="s">
        <v>725</v>
      </c>
    </row>
    <row r="14" spans="1:1" ht="30" customHeight="1" x14ac:dyDescent="0.25">
      <c r="A14" s="578" t="s">
        <v>726</v>
      </c>
    </row>
    <row r="15" spans="1:1" ht="30" customHeight="1" x14ac:dyDescent="0.25">
      <c r="A15" s="578" t="s">
        <v>727</v>
      </c>
    </row>
    <row r="16" spans="1:1" ht="30" customHeight="1" x14ac:dyDescent="0.25">
      <c r="A16" s="578" t="s">
        <v>728</v>
      </c>
    </row>
    <row r="17" spans="1:1" ht="30" customHeight="1" x14ac:dyDescent="0.25">
      <c r="A17" s="578" t="s">
        <v>729</v>
      </c>
    </row>
    <row r="18" spans="1:1" ht="30" customHeight="1" x14ac:dyDescent="0.25">
      <c r="A18" s="578" t="s">
        <v>730</v>
      </c>
    </row>
    <row r="19" spans="1:1" ht="30" customHeight="1" x14ac:dyDescent="0.25">
      <c r="A19" s="578" t="s">
        <v>731</v>
      </c>
    </row>
    <row r="20" spans="1:1" ht="16.8" customHeight="1" x14ac:dyDescent="0.25">
      <c r="A20" s="579"/>
    </row>
    <row r="21" spans="1:1" ht="30" customHeight="1" x14ac:dyDescent="0.25">
      <c r="A21" s="578" t="s">
        <v>732</v>
      </c>
    </row>
    <row r="22" spans="1:1" ht="30" customHeight="1" x14ac:dyDescent="0.25">
      <c r="A22" s="576"/>
    </row>
    <row r="23" spans="1:1" ht="30" customHeight="1" x14ac:dyDescent="0.25">
      <c r="A23" s="576"/>
    </row>
    <row r="24" spans="1:1" ht="30" customHeight="1" x14ac:dyDescent="0.25">
      <c r="A24" s="576"/>
    </row>
    <row r="25" spans="1:1" ht="30" customHeight="1" x14ac:dyDescent="0.25">
      <c r="A25" s="576"/>
    </row>
    <row r="26" spans="1:1" ht="30" customHeight="1" x14ac:dyDescent="0.25">
      <c r="A26" s="576"/>
    </row>
    <row r="27" spans="1:1" ht="30" customHeight="1" x14ac:dyDescent="0.25">
      <c r="A27" s="576"/>
    </row>
    <row r="28" spans="1:1" ht="30" customHeight="1" x14ac:dyDescent="0.25">
      <c r="A28" s="576"/>
    </row>
    <row r="29" spans="1:1" ht="30" customHeight="1" x14ac:dyDescent="0.25">
      <c r="A29" s="576"/>
    </row>
    <row r="30" spans="1:1" ht="30" customHeight="1" x14ac:dyDescent="0.25">
      <c r="A30" s="576"/>
    </row>
    <row r="31" spans="1:1" ht="30" customHeight="1" x14ac:dyDescent="0.25">
      <c r="A31" s="576"/>
    </row>
    <row r="32" spans="1:1" ht="30" customHeight="1" x14ac:dyDescent="0.25">
      <c r="A32" s="576"/>
    </row>
    <row r="33" spans="1:1" ht="30" customHeight="1" x14ac:dyDescent="0.25"/>
    <row r="34" spans="1:1" ht="30" customHeight="1" x14ac:dyDescent="0.25"/>
    <row r="35" spans="1:1" ht="30" customHeight="1" x14ac:dyDescent="0.25"/>
    <row r="36" spans="1:1" ht="30" customHeight="1" x14ac:dyDescent="0.25"/>
    <row r="37" spans="1:1" ht="30" customHeight="1" x14ac:dyDescent="0.25">
      <c r="A37" s="580"/>
    </row>
    <row r="38" spans="1:1" ht="16.8" customHeight="1" x14ac:dyDescent="0.25">
      <c r="A38" s="577" t="s">
        <v>733</v>
      </c>
    </row>
    <row r="39" spans="1:1" ht="27" customHeight="1" x14ac:dyDescent="0.25">
      <c r="A39" s="578" t="s">
        <v>734</v>
      </c>
    </row>
    <row r="40" spans="1:1" ht="16.8" customHeight="1" x14ac:dyDescent="0.25">
      <c r="A40" s="577" t="s">
        <v>735</v>
      </c>
    </row>
    <row r="41" spans="1:1" ht="16.8" customHeight="1" x14ac:dyDescent="0.25">
      <c r="A41" s="578" t="s">
        <v>736</v>
      </c>
    </row>
    <row r="42" spans="1:1" ht="16.8" customHeight="1" x14ac:dyDescent="0.25">
      <c r="A42" s="577" t="s">
        <v>737</v>
      </c>
    </row>
    <row r="43" spans="1:1" ht="16.8" customHeight="1" x14ac:dyDescent="0.25">
      <c r="A43" s="578" t="s">
        <v>738</v>
      </c>
    </row>
    <row r="44" spans="1:1" ht="16.8" customHeight="1" x14ac:dyDescent="0.25">
      <c r="A44" s="577" t="s">
        <v>739</v>
      </c>
    </row>
    <row r="45" spans="1:1" ht="27" customHeight="1" x14ac:dyDescent="0.25">
      <c r="A45" s="578" t="s">
        <v>740</v>
      </c>
    </row>
    <row r="46" spans="1:1" ht="16.8" customHeight="1" x14ac:dyDescent="0.25">
      <c r="A46" s="577" t="s">
        <v>741</v>
      </c>
    </row>
    <row r="47" spans="1:1" ht="16.8" customHeight="1" x14ac:dyDescent="0.25">
      <c r="A47" s="578" t="s">
        <v>738</v>
      </c>
    </row>
    <row r="48" spans="1:1" ht="16.8" customHeight="1" x14ac:dyDescent="0.25">
      <c r="A48" s="577" t="s">
        <v>742</v>
      </c>
    </row>
    <row r="49" spans="1:1" ht="27.6" customHeight="1" x14ac:dyDescent="0.25">
      <c r="A49" s="578" t="s">
        <v>743</v>
      </c>
    </row>
    <row r="50" spans="1:1" ht="16.8" customHeight="1" x14ac:dyDescent="0.25">
      <c r="A50" s="577" t="s">
        <v>744</v>
      </c>
    </row>
    <row r="51" spans="1:1" ht="16.8" customHeight="1" x14ac:dyDescent="0.25">
      <c r="A51" s="577" t="s">
        <v>745</v>
      </c>
    </row>
    <row r="52" spans="1:1" ht="16.8" customHeight="1" x14ac:dyDescent="0.25">
      <c r="A52" s="578" t="s">
        <v>746</v>
      </c>
    </row>
    <row r="53" spans="1:1" ht="16.8" customHeight="1" x14ac:dyDescent="0.25">
      <c r="A53" s="577" t="s">
        <v>747</v>
      </c>
    </row>
    <row r="54" spans="1:1" ht="16.8" customHeight="1" x14ac:dyDescent="0.25">
      <c r="A54" s="578" t="s">
        <v>748</v>
      </c>
    </row>
    <row r="55" spans="1:1" ht="16.8" customHeight="1" x14ac:dyDescent="0.25">
      <c r="A55" s="577" t="s">
        <v>749</v>
      </c>
    </row>
    <row r="56" spans="1:1" ht="16.8" customHeight="1" x14ac:dyDescent="0.25">
      <c r="A56" s="578" t="s">
        <v>738</v>
      </c>
    </row>
    <row r="57" spans="1:1" ht="16.8" customHeight="1" x14ac:dyDescent="0.25">
      <c r="A57" s="577" t="s">
        <v>750</v>
      </c>
    </row>
    <row r="58" spans="1:1" ht="16.8" customHeight="1" x14ac:dyDescent="0.25">
      <c r="A58" s="578" t="s">
        <v>738</v>
      </c>
    </row>
    <row r="59" spans="1:1" ht="16.8" customHeight="1" x14ac:dyDescent="0.25">
      <c r="A59" s="577" t="s">
        <v>751</v>
      </c>
    </row>
    <row r="60" spans="1:1" ht="16.8" customHeight="1" x14ac:dyDescent="0.25">
      <c r="A60" s="578" t="s">
        <v>738</v>
      </c>
    </row>
    <row r="61" spans="1:1" ht="16.8" customHeight="1" x14ac:dyDescent="0.25">
      <c r="A61" s="577" t="s">
        <v>752</v>
      </c>
    </row>
    <row r="62" spans="1:1" ht="39" customHeight="1" x14ac:dyDescent="0.25">
      <c r="A62" s="578" t="s">
        <v>753</v>
      </c>
    </row>
    <row r="63" spans="1:1" ht="25.2" customHeight="1" x14ac:dyDescent="0.25">
      <c r="A63" s="578"/>
    </row>
    <row r="64" spans="1:1" ht="10.8" customHeight="1" x14ac:dyDescent="0.25">
      <c r="A64" s="449" t="s">
        <v>712</v>
      </c>
    </row>
    <row r="65" spans="1:1" x14ac:dyDescent="0.25">
      <c r="A65" s="580"/>
    </row>
    <row r="70" spans="1:1" x14ac:dyDescent="0.25">
      <c r="A70" s="580"/>
    </row>
    <row r="76" spans="1:1" x14ac:dyDescent="0.25">
      <c r="A76" s="580"/>
    </row>
  </sheetData>
  <hyperlinks>
    <hyperlink ref="A2" r:id="rId1" display="../../../../../../lquiroz/AppData/Local/Microsoft/Windows/Temporary Internet Files/Content.Outlook/HBGSO9P3/MODELO CTA 2013.pptx" xr:uid="{0D3425B1-6ECC-4AB3-8AD4-6BA1F2A3AEC1}"/>
  </hyperlinks>
  <pageMargins left="0.70866141732283472" right="0.70866141732283472" top="0.59055118110236227" bottom="0.59055118110236227" header="0.31496062992125984" footer="0.31496062992125984"/>
  <pageSetup orientation="landscape" r:id="rId2"/>
  <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pageSetUpPr fitToPage="1"/>
  </sheetPr>
  <dimension ref="A1:I56"/>
  <sheetViews>
    <sheetView showGridLines="0" zoomScale="90" zoomScaleNormal="90" workbookViewId="0">
      <selection activeCell="H54" sqref="A1:H54"/>
    </sheetView>
  </sheetViews>
  <sheetFormatPr baseColWidth="10" defaultColWidth="12" defaultRowHeight="10.199999999999999" x14ac:dyDescent="0.2"/>
  <cols>
    <col min="1" max="1" width="1.7109375" style="218" customWidth="1"/>
    <col min="2" max="2" width="62.42578125" style="218" customWidth="1"/>
    <col min="3" max="3" width="17.7109375" style="218" customWidth="1"/>
    <col min="4" max="4" width="19.7109375" style="218" customWidth="1"/>
    <col min="5" max="6" width="17.7109375" style="218" customWidth="1"/>
    <col min="7" max="7" width="18.7109375" style="218" customWidth="1"/>
    <col min="8" max="8" width="17.7109375" style="218" customWidth="1"/>
    <col min="9" max="9" width="1.7109375" style="218" customWidth="1"/>
    <col min="10" max="16384" width="12" style="218"/>
  </cols>
  <sheetData>
    <row r="1" spans="1:9" s="207" customFormat="1" ht="52.5" customHeight="1" x14ac:dyDescent="0.2">
      <c r="A1" s="931" t="s">
        <v>1336</v>
      </c>
      <c r="B1" s="932"/>
      <c r="C1" s="932"/>
      <c r="D1" s="932"/>
      <c r="E1" s="932"/>
      <c r="F1" s="932"/>
      <c r="G1" s="932"/>
      <c r="H1" s="933"/>
    </row>
    <row r="2" spans="1:9" s="207" customFormat="1" x14ac:dyDescent="0.2">
      <c r="A2" s="934" t="s">
        <v>177</v>
      </c>
      <c r="B2" s="935"/>
      <c r="C2" s="931" t="s">
        <v>150</v>
      </c>
      <c r="D2" s="932"/>
      <c r="E2" s="932"/>
      <c r="F2" s="932"/>
      <c r="G2" s="933"/>
      <c r="H2" s="940" t="s">
        <v>178</v>
      </c>
    </row>
    <row r="3" spans="1:9" s="211" customFormat="1" ht="25.05" customHeight="1" x14ac:dyDescent="0.2">
      <c r="A3" s="936"/>
      <c r="B3" s="937"/>
      <c r="C3" s="208" t="s">
        <v>179</v>
      </c>
      <c r="D3" s="209" t="s">
        <v>180</v>
      </c>
      <c r="E3" s="209" t="s">
        <v>181</v>
      </c>
      <c r="F3" s="209" t="s">
        <v>182</v>
      </c>
      <c r="G3" s="210" t="s">
        <v>183</v>
      </c>
      <c r="H3" s="941"/>
    </row>
    <row r="4" spans="1:9" s="211" customFormat="1" x14ac:dyDescent="0.2">
      <c r="A4" s="938"/>
      <c r="B4" s="939"/>
      <c r="C4" s="212" t="s">
        <v>184</v>
      </c>
      <c r="D4" s="213" t="s">
        <v>185</v>
      </c>
      <c r="E4" s="213" t="s">
        <v>186</v>
      </c>
      <c r="F4" s="213" t="s">
        <v>187</v>
      </c>
      <c r="G4" s="213" t="s">
        <v>188</v>
      </c>
      <c r="H4" s="213" t="s">
        <v>189</v>
      </c>
    </row>
    <row r="5" spans="1:9" x14ac:dyDescent="0.2">
      <c r="A5" s="214"/>
      <c r="B5" s="215" t="s">
        <v>61</v>
      </c>
      <c r="C5" s="216">
        <v>0</v>
      </c>
      <c r="D5" s="216">
        <v>0</v>
      </c>
      <c r="E5" s="216">
        <f>+C5+D5</f>
        <v>0</v>
      </c>
      <c r="F5" s="216">
        <v>0</v>
      </c>
      <c r="G5" s="216">
        <v>0</v>
      </c>
      <c r="H5" s="216">
        <f>+G5-C5</f>
        <v>0</v>
      </c>
      <c r="I5" s="217" t="s">
        <v>190</v>
      </c>
    </row>
    <row r="6" spans="1:9" x14ac:dyDescent="0.2">
      <c r="A6" s="219"/>
      <c r="B6" s="220" t="s">
        <v>62</v>
      </c>
      <c r="C6" s="221">
        <v>0</v>
      </c>
      <c r="D6" s="221">
        <v>0</v>
      </c>
      <c r="E6" s="221">
        <f t="shared" ref="E6:E14" si="0">+C6+D6</f>
        <v>0</v>
      </c>
      <c r="F6" s="221">
        <v>0</v>
      </c>
      <c r="G6" s="221">
        <v>0</v>
      </c>
      <c r="H6" s="221">
        <f t="shared" ref="H6:H15" si="1">+G6-C6</f>
        <v>0</v>
      </c>
      <c r="I6" s="217" t="s">
        <v>191</v>
      </c>
    </row>
    <row r="7" spans="1:9" x14ac:dyDescent="0.2">
      <c r="A7" s="214"/>
      <c r="B7" s="215" t="s">
        <v>63</v>
      </c>
      <c r="C7" s="221">
        <v>0</v>
      </c>
      <c r="D7" s="221">
        <v>0</v>
      </c>
      <c r="E7" s="221">
        <f t="shared" si="0"/>
        <v>0</v>
      </c>
      <c r="F7" s="221">
        <v>0</v>
      </c>
      <c r="G7" s="221">
        <v>0</v>
      </c>
      <c r="H7" s="221">
        <f t="shared" si="1"/>
        <v>0</v>
      </c>
      <c r="I7" s="217" t="s">
        <v>192</v>
      </c>
    </row>
    <row r="8" spans="1:9" x14ac:dyDescent="0.2">
      <c r="A8" s="214"/>
      <c r="B8" s="215" t="s">
        <v>64</v>
      </c>
      <c r="C8" s="221">
        <v>0</v>
      </c>
      <c r="D8" s="221">
        <v>0</v>
      </c>
      <c r="E8" s="221">
        <f t="shared" si="0"/>
        <v>0</v>
      </c>
      <c r="F8" s="221">
        <v>0</v>
      </c>
      <c r="G8" s="221">
        <v>0</v>
      </c>
      <c r="H8" s="221">
        <f t="shared" si="1"/>
        <v>0</v>
      </c>
      <c r="I8" s="217" t="s">
        <v>193</v>
      </c>
    </row>
    <row r="9" spans="1:9" x14ac:dyDescent="0.2">
      <c r="A9" s="214"/>
      <c r="B9" s="215" t="s">
        <v>65</v>
      </c>
      <c r="C9" s="221">
        <v>0</v>
      </c>
      <c r="D9" s="221">
        <v>0</v>
      </c>
      <c r="E9" s="221">
        <f t="shared" si="0"/>
        <v>0</v>
      </c>
      <c r="F9" s="221">
        <v>0</v>
      </c>
      <c r="G9" s="221">
        <v>0</v>
      </c>
      <c r="H9" s="221">
        <f t="shared" si="1"/>
        <v>0</v>
      </c>
      <c r="I9" s="217" t="s">
        <v>194</v>
      </c>
    </row>
    <row r="10" spans="1:9" x14ac:dyDescent="0.2">
      <c r="A10" s="219"/>
      <c r="B10" s="220" t="s">
        <v>66</v>
      </c>
      <c r="C10" s="221">
        <v>0</v>
      </c>
      <c r="D10" s="221">
        <v>0</v>
      </c>
      <c r="E10" s="221">
        <f t="shared" si="0"/>
        <v>0</v>
      </c>
      <c r="F10" s="221">
        <v>0</v>
      </c>
      <c r="G10" s="221">
        <v>0</v>
      </c>
      <c r="H10" s="221">
        <f t="shared" si="1"/>
        <v>0</v>
      </c>
      <c r="I10" s="217" t="s">
        <v>195</v>
      </c>
    </row>
    <row r="11" spans="1:9" x14ac:dyDescent="0.2">
      <c r="A11" s="222"/>
      <c r="B11" s="215" t="s">
        <v>196</v>
      </c>
      <c r="C11" s="221">
        <v>7744825</v>
      </c>
      <c r="D11" s="221">
        <v>368439.65</v>
      </c>
      <c r="E11" s="221">
        <v>11202467.26</v>
      </c>
      <c r="F11" s="221">
        <v>1945592.98</v>
      </c>
      <c r="G11" s="221">
        <v>1945592.98</v>
      </c>
      <c r="H11" s="221">
        <f t="shared" si="1"/>
        <v>-5799232.0199999996</v>
      </c>
      <c r="I11" s="217" t="s">
        <v>197</v>
      </c>
    </row>
    <row r="12" spans="1:9" ht="20.399999999999999" x14ac:dyDescent="0.2">
      <c r="A12" s="222"/>
      <c r="B12" s="215" t="s">
        <v>198</v>
      </c>
      <c r="C12" s="221">
        <v>14932797</v>
      </c>
      <c r="D12" s="221">
        <v>3891477.7</v>
      </c>
      <c r="E12" s="221">
        <v>14932797</v>
      </c>
      <c r="F12" s="221">
        <v>3335761</v>
      </c>
      <c r="G12" s="221">
        <v>3335761</v>
      </c>
      <c r="H12" s="221">
        <f t="shared" si="1"/>
        <v>-11597036</v>
      </c>
      <c r="I12" s="217" t="s">
        <v>199</v>
      </c>
    </row>
    <row r="13" spans="1:9" ht="20.399999999999999" x14ac:dyDescent="0.2">
      <c r="A13" s="222"/>
      <c r="B13" s="215" t="s">
        <v>70</v>
      </c>
      <c r="C13" s="221">
        <v>31683623.899999999</v>
      </c>
      <c r="D13" s="221">
        <v>1830895.52</v>
      </c>
      <c r="E13" s="221">
        <f t="shared" si="0"/>
        <v>33514519.419999998</v>
      </c>
      <c r="F13" s="221">
        <v>13063876.93</v>
      </c>
      <c r="G13" s="221">
        <v>13063876.93</v>
      </c>
      <c r="H13" s="221">
        <f t="shared" si="1"/>
        <v>-18619746.969999999</v>
      </c>
      <c r="I13" s="217" t="s">
        <v>200</v>
      </c>
    </row>
    <row r="14" spans="1:9" x14ac:dyDescent="0.2">
      <c r="A14" s="214"/>
      <c r="B14" s="215" t="s">
        <v>201</v>
      </c>
      <c r="C14" s="221">
        <v>0</v>
      </c>
      <c r="D14" s="221">
        <v>0</v>
      </c>
      <c r="E14" s="221">
        <f t="shared" si="0"/>
        <v>0</v>
      </c>
      <c r="F14" s="221">
        <v>0</v>
      </c>
      <c r="G14" s="221">
        <v>0</v>
      </c>
      <c r="H14" s="221">
        <f t="shared" si="1"/>
        <v>0</v>
      </c>
      <c r="I14" s="217" t="s">
        <v>202</v>
      </c>
    </row>
    <row r="15" spans="1:9" x14ac:dyDescent="0.2">
      <c r="A15" s="214"/>
      <c r="C15" s="223"/>
      <c r="D15" s="223"/>
      <c r="E15" s="223"/>
      <c r="F15" s="223">
        <v>0</v>
      </c>
      <c r="G15" s="223">
        <v>0</v>
      </c>
      <c r="H15" s="223">
        <f t="shared" si="1"/>
        <v>0</v>
      </c>
      <c r="I15" s="217" t="s">
        <v>128</v>
      </c>
    </row>
    <row r="16" spans="1:9" x14ac:dyDescent="0.2">
      <c r="A16" s="224"/>
      <c r="B16" s="225" t="s">
        <v>117</v>
      </c>
      <c r="C16" s="226">
        <f>SUM(C5:C15)</f>
        <v>54361245.899999999</v>
      </c>
      <c r="D16" s="226">
        <f t="shared" ref="D16:E16" si="2">SUM(D5:D15)</f>
        <v>6090812.870000001</v>
      </c>
      <c r="E16" s="226">
        <f t="shared" si="2"/>
        <v>59649783.679999992</v>
      </c>
      <c r="F16" s="226">
        <f t="shared" ref="F16:G16" si="3">SUM(F5:F15)</f>
        <v>18345230.91</v>
      </c>
      <c r="G16" s="226">
        <f t="shared" si="3"/>
        <v>18345230.91</v>
      </c>
      <c r="H16" s="929">
        <f>SUM(H5:H15)</f>
        <v>-36016014.989999995</v>
      </c>
      <c r="I16" s="217" t="s">
        <v>128</v>
      </c>
    </row>
    <row r="17" spans="1:9" x14ac:dyDescent="0.2">
      <c r="A17" s="228"/>
      <c r="B17" s="229"/>
      <c r="C17" s="230"/>
      <c r="D17" s="230"/>
      <c r="E17" s="231"/>
      <c r="F17" s="232" t="s">
        <v>203</v>
      </c>
      <c r="G17" s="233"/>
      <c r="H17" s="930"/>
      <c r="I17" s="217" t="s">
        <v>128</v>
      </c>
    </row>
    <row r="18" spans="1:9" ht="10.199999999999999" customHeight="1" x14ac:dyDescent="0.2">
      <c r="A18" s="942" t="s">
        <v>204</v>
      </c>
      <c r="B18" s="943"/>
      <c r="C18" s="948" t="s">
        <v>150</v>
      </c>
      <c r="D18" s="949"/>
      <c r="E18" s="949"/>
      <c r="F18" s="949"/>
      <c r="G18" s="950"/>
      <c r="H18" s="951" t="s">
        <v>178</v>
      </c>
      <c r="I18" s="217" t="s">
        <v>128</v>
      </c>
    </row>
    <row r="19" spans="1:9" ht="20.399999999999999" x14ac:dyDescent="0.2">
      <c r="A19" s="944"/>
      <c r="B19" s="945"/>
      <c r="C19" s="234" t="s">
        <v>179</v>
      </c>
      <c r="D19" s="235" t="s">
        <v>180</v>
      </c>
      <c r="E19" s="235" t="s">
        <v>181</v>
      </c>
      <c r="F19" s="235" t="s">
        <v>182</v>
      </c>
      <c r="G19" s="236" t="s">
        <v>183</v>
      </c>
      <c r="H19" s="952"/>
      <c r="I19" s="217" t="s">
        <v>128</v>
      </c>
    </row>
    <row r="20" spans="1:9" x14ac:dyDescent="0.2">
      <c r="A20" s="946"/>
      <c r="B20" s="947"/>
      <c r="C20" s="237" t="s">
        <v>184</v>
      </c>
      <c r="D20" s="238" t="s">
        <v>185</v>
      </c>
      <c r="E20" s="238" t="s">
        <v>186</v>
      </c>
      <c r="F20" s="238" t="s">
        <v>187</v>
      </c>
      <c r="G20" s="238" t="s">
        <v>188</v>
      </c>
      <c r="H20" s="238" t="s">
        <v>189</v>
      </c>
      <c r="I20" s="217" t="s">
        <v>128</v>
      </c>
    </row>
    <row r="21" spans="1:9" x14ac:dyDescent="0.2">
      <c r="A21" s="239" t="s">
        <v>205</v>
      </c>
      <c r="B21" s="240"/>
      <c r="C21" s="241">
        <f>SUM(C22:C29)</f>
        <v>0</v>
      </c>
      <c r="D21" s="241">
        <f t="shared" ref="D21:G21" si="4">SUM(D22:D29)</f>
        <v>0</v>
      </c>
      <c r="E21" s="241">
        <f t="shared" si="4"/>
        <v>0</v>
      </c>
      <c r="F21" s="241">
        <f t="shared" si="4"/>
        <v>0</v>
      </c>
      <c r="G21" s="241">
        <f t="shared" si="4"/>
        <v>0</v>
      </c>
      <c r="H21" s="241">
        <f>SUM(H22:H29)</f>
        <v>0</v>
      </c>
      <c r="I21" s="217" t="s">
        <v>128</v>
      </c>
    </row>
    <row r="22" spans="1:9" x14ac:dyDescent="0.2">
      <c r="A22" s="242"/>
      <c r="B22" s="243" t="s">
        <v>61</v>
      </c>
      <c r="C22" s="244">
        <v>0</v>
      </c>
      <c r="D22" s="244">
        <v>0</v>
      </c>
      <c r="E22" s="244">
        <f>+C22+D22</f>
        <v>0</v>
      </c>
      <c r="F22" s="244">
        <v>0</v>
      </c>
      <c r="G22" s="244">
        <v>0</v>
      </c>
      <c r="H22" s="244">
        <f>+G22-C22</f>
        <v>0</v>
      </c>
      <c r="I22" s="217" t="s">
        <v>190</v>
      </c>
    </row>
    <row r="23" spans="1:9" x14ac:dyDescent="0.2">
      <c r="A23" s="242"/>
      <c r="B23" s="243" t="s">
        <v>62</v>
      </c>
      <c r="C23" s="244">
        <v>0</v>
      </c>
      <c r="D23" s="244">
        <v>0</v>
      </c>
      <c r="E23" s="244">
        <f t="shared" ref="E23:E29" si="5">+C23+D23</f>
        <v>0</v>
      </c>
      <c r="F23" s="244">
        <v>0</v>
      </c>
      <c r="G23" s="244">
        <v>0</v>
      </c>
      <c r="H23" s="244">
        <f t="shared" ref="H23:H29" si="6">+G23-C23</f>
        <v>0</v>
      </c>
      <c r="I23" s="217" t="s">
        <v>191</v>
      </c>
    </row>
    <row r="24" spans="1:9" x14ac:dyDescent="0.2">
      <c r="A24" s="242"/>
      <c r="B24" s="243" t="s">
        <v>63</v>
      </c>
      <c r="C24" s="244">
        <v>0</v>
      </c>
      <c r="D24" s="244">
        <v>0</v>
      </c>
      <c r="E24" s="244">
        <f t="shared" si="5"/>
        <v>0</v>
      </c>
      <c r="F24" s="244">
        <v>0</v>
      </c>
      <c r="G24" s="244">
        <v>0</v>
      </c>
      <c r="H24" s="244">
        <f t="shared" si="6"/>
        <v>0</v>
      </c>
      <c r="I24" s="217" t="s">
        <v>192</v>
      </c>
    </row>
    <row r="25" spans="1:9" x14ac:dyDescent="0.2">
      <c r="A25" s="242"/>
      <c r="B25" s="243" t="s">
        <v>64</v>
      </c>
      <c r="C25" s="244">
        <v>0</v>
      </c>
      <c r="D25" s="244">
        <v>0</v>
      </c>
      <c r="E25" s="244">
        <f t="shared" si="5"/>
        <v>0</v>
      </c>
      <c r="F25" s="244">
        <v>0</v>
      </c>
      <c r="G25" s="244">
        <v>0</v>
      </c>
      <c r="H25" s="244">
        <f t="shared" si="6"/>
        <v>0</v>
      </c>
      <c r="I25" s="217" t="s">
        <v>193</v>
      </c>
    </row>
    <row r="26" spans="1:9" ht="11.4" x14ac:dyDescent="0.2">
      <c r="A26" s="242"/>
      <c r="B26" s="243" t="s">
        <v>206</v>
      </c>
      <c r="C26" s="244">
        <v>0</v>
      </c>
      <c r="D26" s="244">
        <v>0</v>
      </c>
      <c r="E26" s="244">
        <f t="shared" si="5"/>
        <v>0</v>
      </c>
      <c r="F26" s="244">
        <v>0</v>
      </c>
      <c r="G26" s="244">
        <v>0</v>
      </c>
      <c r="H26" s="244">
        <f t="shared" si="6"/>
        <v>0</v>
      </c>
      <c r="I26" s="217" t="s">
        <v>194</v>
      </c>
    </row>
    <row r="27" spans="1:9" ht="11.4" x14ac:dyDescent="0.2">
      <c r="A27" s="242"/>
      <c r="B27" s="243" t="s">
        <v>207</v>
      </c>
      <c r="C27" s="244">
        <v>0</v>
      </c>
      <c r="D27" s="244">
        <v>0</v>
      </c>
      <c r="E27" s="244">
        <f t="shared" si="5"/>
        <v>0</v>
      </c>
      <c r="F27" s="244">
        <v>0</v>
      </c>
      <c r="G27" s="244">
        <v>0</v>
      </c>
      <c r="H27" s="244">
        <f t="shared" si="6"/>
        <v>0</v>
      </c>
      <c r="I27" s="217" t="s">
        <v>195</v>
      </c>
    </row>
    <row r="28" spans="1:9" ht="20.399999999999999" x14ac:dyDescent="0.2">
      <c r="A28" s="242"/>
      <c r="B28" s="243" t="s">
        <v>69</v>
      </c>
      <c r="C28" s="244">
        <v>0</v>
      </c>
      <c r="D28" s="244">
        <v>0</v>
      </c>
      <c r="E28" s="244">
        <f t="shared" si="5"/>
        <v>0</v>
      </c>
      <c r="F28" s="244">
        <v>0</v>
      </c>
      <c r="G28" s="244">
        <v>0</v>
      </c>
      <c r="H28" s="244">
        <f t="shared" si="6"/>
        <v>0</v>
      </c>
      <c r="I28" s="217" t="s">
        <v>199</v>
      </c>
    </row>
    <row r="29" spans="1:9" ht="20.399999999999999" x14ac:dyDescent="0.2">
      <c r="A29" s="242"/>
      <c r="B29" s="243" t="s">
        <v>70</v>
      </c>
      <c r="C29" s="244">
        <v>0</v>
      </c>
      <c r="D29" s="244">
        <v>0</v>
      </c>
      <c r="E29" s="244">
        <f t="shared" si="5"/>
        <v>0</v>
      </c>
      <c r="F29" s="244">
        <v>0</v>
      </c>
      <c r="G29" s="244">
        <v>0</v>
      </c>
      <c r="H29" s="244">
        <f t="shared" si="6"/>
        <v>0</v>
      </c>
      <c r="I29" s="217" t="s">
        <v>200</v>
      </c>
    </row>
    <row r="30" spans="1:9" x14ac:dyDescent="0.2">
      <c r="A30" s="242"/>
      <c r="B30" s="243"/>
      <c r="C30" s="244"/>
      <c r="D30" s="244"/>
      <c r="E30" s="244"/>
      <c r="F30" s="244"/>
      <c r="G30" s="244"/>
      <c r="H30" s="244"/>
      <c r="I30" s="217" t="s">
        <v>128</v>
      </c>
    </row>
    <row r="31" spans="1:9" ht="41.25" customHeight="1" x14ac:dyDescent="0.2">
      <c r="A31" s="926" t="s">
        <v>208</v>
      </c>
      <c r="B31" s="927"/>
      <c r="C31" s="245">
        <f>SUM(C32:C35)</f>
        <v>39428448.899999999</v>
      </c>
      <c r="D31" s="245">
        <f t="shared" ref="D31:H31" si="7">SUM(D32:D35)</f>
        <v>2199335.17</v>
      </c>
      <c r="E31" s="245">
        <f t="shared" si="7"/>
        <v>41627784.07</v>
      </c>
      <c r="F31" s="245">
        <f t="shared" si="7"/>
        <v>15009469.91</v>
      </c>
      <c r="G31" s="245">
        <f t="shared" si="7"/>
        <v>15009469.91</v>
      </c>
      <c r="H31" s="245">
        <f t="shared" si="7"/>
        <v>-24418978.989999998</v>
      </c>
      <c r="I31" s="217" t="s">
        <v>128</v>
      </c>
    </row>
    <row r="32" spans="1:9" x14ac:dyDescent="0.2">
      <c r="A32" s="242"/>
      <c r="B32" s="243" t="s">
        <v>62</v>
      </c>
      <c r="C32" s="244">
        <v>0</v>
      </c>
      <c r="D32" s="244">
        <v>0</v>
      </c>
      <c r="E32" s="244">
        <f>+C32+D32</f>
        <v>0</v>
      </c>
      <c r="F32" s="244">
        <v>0</v>
      </c>
      <c r="G32" s="244">
        <v>0</v>
      </c>
      <c r="H32" s="244">
        <f t="shared" ref="H32:H35" si="8">+G32-C32</f>
        <v>0</v>
      </c>
      <c r="I32" s="217" t="s">
        <v>191</v>
      </c>
    </row>
    <row r="33" spans="1:9" ht="11.4" x14ac:dyDescent="0.2">
      <c r="A33" s="242"/>
      <c r="B33" s="243" t="s">
        <v>209</v>
      </c>
      <c r="C33" s="244">
        <v>0</v>
      </c>
      <c r="D33" s="244">
        <v>0</v>
      </c>
      <c r="E33" s="244">
        <f t="shared" ref="E33:E35" si="9">+C33+D33</f>
        <v>0</v>
      </c>
      <c r="F33" s="244">
        <v>0</v>
      </c>
      <c r="G33" s="244">
        <v>0</v>
      </c>
      <c r="H33" s="244">
        <f t="shared" si="8"/>
        <v>0</v>
      </c>
      <c r="I33" s="217" t="s">
        <v>194</v>
      </c>
    </row>
    <row r="34" spans="1:9" ht="11.4" x14ac:dyDescent="0.2">
      <c r="A34" s="242"/>
      <c r="B34" s="243" t="s">
        <v>210</v>
      </c>
      <c r="C34" s="244">
        <v>7744825</v>
      </c>
      <c r="D34" s="244">
        <v>368439.65</v>
      </c>
      <c r="E34" s="244">
        <f t="shared" si="9"/>
        <v>8113264.6500000004</v>
      </c>
      <c r="F34" s="244">
        <v>1945592.98</v>
      </c>
      <c r="G34" s="244">
        <v>1945592.98</v>
      </c>
      <c r="H34" s="244">
        <f t="shared" si="8"/>
        <v>-5799232.0199999996</v>
      </c>
      <c r="I34" s="217" t="s">
        <v>197</v>
      </c>
    </row>
    <row r="35" spans="1:9" ht="20.399999999999999" x14ac:dyDescent="0.2">
      <c r="A35" s="242"/>
      <c r="B35" s="243" t="s">
        <v>70</v>
      </c>
      <c r="C35" s="244">
        <v>31683623.899999999</v>
      </c>
      <c r="D35" s="244">
        <v>1830895.52</v>
      </c>
      <c r="E35" s="244">
        <f t="shared" si="9"/>
        <v>33514519.419999998</v>
      </c>
      <c r="F35" s="244">
        <v>13063876.93</v>
      </c>
      <c r="G35" s="244">
        <v>13063876.93</v>
      </c>
      <c r="H35" s="244">
        <f t="shared" si="8"/>
        <v>-18619746.969999999</v>
      </c>
      <c r="I35" s="217" t="s">
        <v>200</v>
      </c>
    </row>
    <row r="36" spans="1:9" x14ac:dyDescent="0.2">
      <c r="A36" s="242"/>
      <c r="B36" s="243"/>
      <c r="C36" s="244"/>
      <c r="D36" s="244"/>
      <c r="E36" s="244"/>
      <c r="F36" s="244"/>
      <c r="G36" s="244"/>
      <c r="H36" s="244"/>
      <c r="I36" s="217" t="s">
        <v>128</v>
      </c>
    </row>
    <row r="37" spans="1:9" x14ac:dyDescent="0.2">
      <c r="A37" s="246" t="s">
        <v>211</v>
      </c>
      <c r="B37" s="247"/>
      <c r="C37" s="245">
        <f>SUM(C38)</f>
        <v>0</v>
      </c>
      <c r="D37" s="245">
        <v>0</v>
      </c>
      <c r="E37" s="245">
        <v>0</v>
      </c>
      <c r="F37" s="245">
        <f>+F38</f>
        <v>0</v>
      </c>
      <c r="G37" s="245">
        <f>+G38</f>
        <v>0</v>
      </c>
      <c r="H37" s="245">
        <f>+H38</f>
        <v>0</v>
      </c>
      <c r="I37" s="217" t="s">
        <v>128</v>
      </c>
    </row>
    <row r="38" spans="1:9" x14ac:dyDescent="0.2">
      <c r="A38" s="248"/>
      <c r="B38" s="243" t="s">
        <v>201</v>
      </c>
      <c r="C38" s="244">
        <v>0</v>
      </c>
      <c r="D38" s="244">
        <v>0</v>
      </c>
      <c r="E38" s="244">
        <f>+C38+D38</f>
        <v>0</v>
      </c>
      <c r="F38" s="244">
        <v>0</v>
      </c>
      <c r="G38" s="244">
        <v>0</v>
      </c>
      <c r="H38" s="244">
        <f t="shared" ref="H38" si="10">+G38-C38</f>
        <v>0</v>
      </c>
      <c r="I38" s="217" t="s">
        <v>202</v>
      </c>
    </row>
    <row r="39" spans="1:9" x14ac:dyDescent="0.2">
      <c r="A39" s="249"/>
      <c r="B39" s="250" t="s">
        <v>117</v>
      </c>
      <c r="C39" s="226">
        <f>+C21+C31+C37</f>
        <v>39428448.899999999</v>
      </c>
      <c r="D39" s="226">
        <f t="shared" ref="D39:G39" si="11">+D21+D31+D37</f>
        <v>2199335.17</v>
      </c>
      <c r="E39" s="226">
        <f t="shared" si="11"/>
        <v>41627784.07</v>
      </c>
      <c r="F39" s="226">
        <f t="shared" si="11"/>
        <v>15009469.91</v>
      </c>
      <c r="G39" s="226">
        <f t="shared" si="11"/>
        <v>15009469.91</v>
      </c>
      <c r="H39" s="227">
        <f>+H37+H31+H21</f>
        <v>-24418978.989999998</v>
      </c>
      <c r="I39" s="217" t="s">
        <v>128</v>
      </c>
    </row>
    <row r="40" spans="1:9" x14ac:dyDescent="0.2">
      <c r="A40" s="251"/>
      <c r="B40" s="229"/>
      <c r="C40" s="252"/>
      <c r="D40" s="252"/>
      <c r="E40" s="252"/>
      <c r="F40" s="253" t="s">
        <v>203</v>
      </c>
      <c r="G40" s="254"/>
      <c r="H40" s="255"/>
      <c r="I40" s="217" t="s">
        <v>128</v>
      </c>
    </row>
    <row r="41" spans="1:9" x14ac:dyDescent="0.2">
      <c r="A41" s="391"/>
      <c r="B41" s="392"/>
      <c r="C41" s="393"/>
      <c r="D41" s="393"/>
      <c r="E41" s="393"/>
      <c r="F41" s="394"/>
      <c r="G41" s="394"/>
      <c r="H41" s="393"/>
      <c r="I41" s="217"/>
    </row>
    <row r="42" spans="1:9" x14ac:dyDescent="0.2">
      <c r="B42" s="43" t="s">
        <v>58</v>
      </c>
    </row>
    <row r="43" spans="1:9" ht="21.6" x14ac:dyDescent="0.2">
      <c r="B43" s="256" t="s">
        <v>212</v>
      </c>
    </row>
    <row r="44" spans="1:9" ht="11.4" x14ac:dyDescent="0.2">
      <c r="B44" s="257" t="s">
        <v>213</v>
      </c>
    </row>
    <row r="45" spans="1:9" ht="30.75" customHeight="1" x14ac:dyDescent="0.2">
      <c r="B45" s="928" t="s">
        <v>214</v>
      </c>
      <c r="C45" s="928"/>
      <c r="D45" s="928"/>
      <c r="E45" s="928"/>
      <c r="F45" s="928"/>
      <c r="G45" s="928"/>
      <c r="H45" s="928"/>
    </row>
    <row r="49" spans="8:8" s="851" customFormat="1" x14ac:dyDescent="0.2"/>
    <row r="50" spans="8:8" s="851" customFormat="1" x14ac:dyDescent="0.2"/>
    <row r="51" spans="8:8" s="851" customFormat="1" x14ac:dyDescent="0.2"/>
    <row r="52" spans="8:8" s="851" customFormat="1" x14ac:dyDescent="0.2"/>
    <row r="53" spans="8:8" s="851" customFormat="1" x14ac:dyDescent="0.2">
      <c r="H53" s="6">
        <v>1</v>
      </c>
    </row>
    <row r="54" spans="8:8" s="851" customFormat="1" x14ac:dyDescent="0.2"/>
    <row r="55" spans="8:8" s="851" customFormat="1" x14ac:dyDescent="0.2"/>
    <row r="56" spans="8:8" s="851" customFormat="1" x14ac:dyDescent="0.2"/>
  </sheetData>
  <sheetProtection formatCells="0" formatColumns="0" formatRows="0" insertRows="0" autoFilter="0"/>
  <mergeCells count="10">
    <mergeCell ref="A31:B31"/>
    <mergeCell ref="B45:H45"/>
    <mergeCell ref="H16:H17"/>
    <mergeCell ref="A1:H1"/>
    <mergeCell ref="A2:B4"/>
    <mergeCell ref="C2:G2"/>
    <mergeCell ref="H2:H3"/>
    <mergeCell ref="A18:B20"/>
    <mergeCell ref="C18:G18"/>
    <mergeCell ref="H18:H19"/>
  </mergeCells>
  <printOptions horizontalCentered="1"/>
  <pageMargins left="0.78740157480314965" right="0.59055118110236227" top="0.78740157480314965" bottom="0.78740157480314965" header="0.31496062992125984" footer="0.31496062992125984"/>
  <pageSetup scale="75" orientation="landscape"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B1A1C-1888-4E3C-A594-4ED60B2F4616}">
  <sheetPr>
    <tabColor rgb="FFFF0000"/>
  </sheetPr>
  <dimension ref="A1:I52"/>
  <sheetViews>
    <sheetView topLeftCell="D28" workbookViewId="0">
      <selection activeCell="H52" sqref="H52"/>
    </sheetView>
  </sheetViews>
  <sheetFormatPr baseColWidth="10" defaultColWidth="13.28515625" defaultRowHeight="10.199999999999999" x14ac:dyDescent="0.2"/>
  <cols>
    <col min="1" max="1" width="2" style="756" customWidth="1"/>
    <col min="2" max="2" width="68.7109375" style="756" customWidth="1"/>
    <col min="3" max="3" width="19.7109375" style="756" customWidth="1"/>
    <col min="4" max="4" width="21.7109375" style="756" customWidth="1"/>
    <col min="5" max="6" width="19.7109375" style="756" customWidth="1"/>
    <col min="7" max="7" width="20.7109375" style="756" customWidth="1"/>
    <col min="8" max="8" width="19.7109375" style="756" customWidth="1"/>
    <col min="9" max="16384" width="13.28515625" style="756"/>
  </cols>
  <sheetData>
    <row r="1" spans="1:9" s="754" customFormat="1" ht="42.75" customHeight="1" x14ac:dyDescent="0.2">
      <c r="A1" s="955" t="s">
        <v>1337</v>
      </c>
      <c r="B1" s="956"/>
      <c r="C1" s="956"/>
      <c r="D1" s="956"/>
      <c r="E1" s="956"/>
      <c r="F1" s="956"/>
      <c r="G1" s="956"/>
      <c r="H1" s="957"/>
    </row>
    <row r="2" spans="1:9" x14ac:dyDescent="0.2">
      <c r="A2" s="958" t="s">
        <v>204</v>
      </c>
      <c r="B2" s="959"/>
      <c r="C2" s="956" t="s">
        <v>150</v>
      </c>
      <c r="D2" s="956"/>
      <c r="E2" s="956"/>
      <c r="F2" s="956"/>
      <c r="G2" s="956"/>
      <c r="H2" s="964" t="s">
        <v>178</v>
      </c>
      <c r="I2" s="755" t="s">
        <v>128</v>
      </c>
    </row>
    <row r="3" spans="1:9" ht="20.399999999999999" x14ac:dyDescent="0.2">
      <c r="A3" s="960"/>
      <c r="B3" s="961"/>
      <c r="C3" s="757" t="s">
        <v>179</v>
      </c>
      <c r="D3" s="758" t="s">
        <v>180</v>
      </c>
      <c r="E3" s="758" t="s">
        <v>181</v>
      </c>
      <c r="F3" s="758" t="s">
        <v>182</v>
      </c>
      <c r="G3" s="759" t="s">
        <v>183</v>
      </c>
      <c r="H3" s="965"/>
      <c r="I3" s="755" t="s">
        <v>128</v>
      </c>
    </row>
    <row r="4" spans="1:9" x14ac:dyDescent="0.2">
      <c r="A4" s="962"/>
      <c r="B4" s="963"/>
      <c r="C4" s="760" t="s">
        <v>184</v>
      </c>
      <c r="D4" s="761" t="s">
        <v>185</v>
      </c>
      <c r="E4" s="761" t="s">
        <v>186</v>
      </c>
      <c r="F4" s="761" t="s">
        <v>187</v>
      </c>
      <c r="G4" s="761" t="s">
        <v>188</v>
      </c>
      <c r="H4" s="761" t="s">
        <v>189</v>
      </c>
      <c r="I4" s="755" t="s">
        <v>128</v>
      </c>
    </row>
    <row r="5" spans="1:9" x14ac:dyDescent="0.2">
      <c r="A5" s="966" t="s">
        <v>208</v>
      </c>
      <c r="B5" s="967"/>
      <c r="C5" s="762">
        <f>+C6</f>
        <v>-14932797</v>
      </c>
      <c r="D5" s="762">
        <f t="shared" ref="D5:H5" si="0">+D6</f>
        <v>-3891477.7</v>
      </c>
      <c r="E5" s="762">
        <f t="shared" si="0"/>
        <v>-18824274.699999999</v>
      </c>
      <c r="F5" s="762">
        <f t="shared" si="0"/>
        <v>0</v>
      </c>
      <c r="G5" s="762">
        <f t="shared" si="0"/>
        <v>3335761</v>
      </c>
      <c r="H5" s="762">
        <f t="shared" si="0"/>
        <v>-22160035.699999999</v>
      </c>
      <c r="I5" s="755" t="s">
        <v>128</v>
      </c>
    </row>
    <row r="6" spans="1:9" ht="20.399999999999999" x14ac:dyDescent="0.2">
      <c r="A6" s="763"/>
      <c r="B6" s="764" t="s">
        <v>69</v>
      </c>
      <c r="C6" s="822">
        <v>-14932797</v>
      </c>
      <c r="D6" s="822">
        <v>-3891477.7</v>
      </c>
      <c r="E6" s="822">
        <f>C6+D6</f>
        <v>-18824274.699999999</v>
      </c>
      <c r="F6" s="831">
        <v>0</v>
      </c>
      <c r="G6" s="823">
        <v>3335761</v>
      </c>
      <c r="H6" s="822">
        <f>E6-G6</f>
        <v>-22160035.699999999</v>
      </c>
      <c r="I6" s="755" t="s">
        <v>199</v>
      </c>
    </row>
    <row r="7" spans="1:9" x14ac:dyDescent="0.2">
      <c r="A7" s="763"/>
      <c r="B7" s="764"/>
      <c r="C7" s="765"/>
      <c r="D7" s="765"/>
      <c r="E7" s="765"/>
      <c r="F7" s="765"/>
      <c r="G7" s="765"/>
      <c r="H7" s="765"/>
      <c r="I7" s="755" t="s">
        <v>128</v>
      </c>
    </row>
    <row r="8" spans="1:9" x14ac:dyDescent="0.2">
      <c r="A8" s="766"/>
      <c r="B8" s="767" t="s">
        <v>117</v>
      </c>
      <c r="C8" s="768">
        <f>+C5</f>
        <v>-14932797</v>
      </c>
      <c r="D8" s="769">
        <f t="shared" ref="D8:H8" si="1">+D5</f>
        <v>-3891477.7</v>
      </c>
      <c r="E8" s="769">
        <f t="shared" si="1"/>
        <v>-18824274.699999999</v>
      </c>
      <c r="F8" s="768">
        <f t="shared" si="1"/>
        <v>0</v>
      </c>
      <c r="G8" s="768">
        <f t="shared" si="1"/>
        <v>3335761</v>
      </c>
      <c r="H8" s="968">
        <f t="shared" si="1"/>
        <v>-22160035.699999999</v>
      </c>
      <c r="I8" s="755" t="s">
        <v>128</v>
      </c>
    </row>
    <row r="9" spans="1:9" x14ac:dyDescent="0.2">
      <c r="A9" s="770"/>
      <c r="B9" s="771"/>
      <c r="C9" s="772"/>
      <c r="D9" s="772"/>
      <c r="E9" s="772"/>
      <c r="F9" s="773" t="s">
        <v>203</v>
      </c>
      <c r="G9" s="774"/>
      <c r="H9" s="969"/>
      <c r="I9" s="755" t="s">
        <v>128</v>
      </c>
    </row>
    <row r="10" spans="1:9" x14ac:dyDescent="0.2">
      <c r="B10" s="775" t="s">
        <v>58</v>
      </c>
    </row>
    <row r="11" spans="1:9" x14ac:dyDescent="0.2">
      <c r="B11" s="776"/>
    </row>
    <row r="12" spans="1:9" x14ac:dyDescent="0.2">
      <c r="B12" s="777"/>
    </row>
    <row r="13" spans="1:9" x14ac:dyDescent="0.2">
      <c r="B13" s="954"/>
      <c r="C13" s="954"/>
      <c r="D13" s="954"/>
      <c r="E13" s="954"/>
      <c r="F13" s="954"/>
      <c r="G13" s="954"/>
      <c r="H13" s="954"/>
    </row>
    <row r="39" spans="1:7" s="1" customFormat="1" ht="30" customHeight="1" x14ac:dyDescent="0.25">
      <c r="B39" s="852" t="s">
        <v>1411</v>
      </c>
      <c r="C39" s="842"/>
      <c r="D39" s="889" t="s">
        <v>1412</v>
      </c>
      <c r="E39" s="889"/>
      <c r="F39" s="889"/>
      <c r="G39" s="889"/>
    </row>
    <row r="40" spans="1:7" s="1" customFormat="1" ht="13.2" x14ac:dyDescent="0.25">
      <c r="B40" s="853" t="s">
        <v>713</v>
      </c>
      <c r="C40" s="842"/>
      <c r="D40" s="842"/>
      <c r="E40" s="953" t="s">
        <v>714</v>
      </c>
      <c r="F40" s="953"/>
      <c r="G40" s="31"/>
    </row>
    <row r="41" spans="1:7" s="1" customFormat="1" ht="13.2" customHeight="1" x14ac:dyDescent="0.25">
      <c r="A41" s="756"/>
      <c r="B41" s="854" t="s">
        <v>715</v>
      </c>
      <c r="C41" s="844"/>
      <c r="D41" s="844"/>
      <c r="E41" s="884" t="s">
        <v>1062</v>
      </c>
      <c r="F41" s="884"/>
    </row>
    <row r="52" spans="8:8" x14ac:dyDescent="0.2">
      <c r="H52" s="6">
        <v>2</v>
      </c>
    </row>
  </sheetData>
  <mergeCells count="10">
    <mergeCell ref="D39:G39"/>
    <mergeCell ref="E40:F40"/>
    <mergeCell ref="E41:F41"/>
    <mergeCell ref="B13:H13"/>
    <mergeCell ref="A1:H1"/>
    <mergeCell ref="A2:B4"/>
    <mergeCell ref="C2:G2"/>
    <mergeCell ref="H2:H3"/>
    <mergeCell ref="A5:B5"/>
    <mergeCell ref="H8:H9"/>
  </mergeCells>
  <pageMargins left="0.70866141732283472" right="0.70866141732283472" top="0.74803149606299213" bottom="0.74803149606299213" header="0.31496062992125984" footer="0.31496062992125984"/>
  <pageSetup scale="80" orientation="landscape"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4D2590-95AD-467F-90D9-90DFFA8336C7}">
  <sheetPr>
    <tabColor rgb="FFFFFF00"/>
  </sheetPr>
  <dimension ref="A1:M45"/>
  <sheetViews>
    <sheetView workbookViewId="0">
      <selection activeCell="K14" sqref="K14"/>
    </sheetView>
  </sheetViews>
  <sheetFormatPr baseColWidth="10" defaultRowHeight="10.199999999999999" x14ac:dyDescent="0.2"/>
  <cols>
    <col min="2" max="2" width="38.42578125" customWidth="1"/>
    <col min="3" max="3" width="15.140625" customWidth="1"/>
    <col min="4" max="4" width="13.140625" bestFit="1" customWidth="1"/>
    <col min="5" max="5" width="12.7109375" customWidth="1"/>
    <col min="6" max="6" width="13.28515625" bestFit="1" customWidth="1"/>
    <col min="7" max="7" width="13" customWidth="1"/>
    <col min="11" max="13" width="13.28515625" bestFit="1" customWidth="1"/>
  </cols>
  <sheetData>
    <row r="1" spans="1:13" x14ac:dyDescent="0.2">
      <c r="B1" t="s">
        <v>1009</v>
      </c>
    </row>
    <row r="2" spans="1:13" x14ac:dyDescent="0.2">
      <c r="B2" t="s">
        <v>1008</v>
      </c>
      <c r="K2" s="807" t="s">
        <v>1410</v>
      </c>
    </row>
    <row r="3" spans="1:13" x14ac:dyDescent="0.2">
      <c r="B3" t="s">
        <v>1028</v>
      </c>
      <c r="K3">
        <v>1</v>
      </c>
    </row>
    <row r="4" spans="1:13" x14ac:dyDescent="0.2">
      <c r="B4" t="s">
        <v>1026</v>
      </c>
      <c r="K4" t="s">
        <v>1010</v>
      </c>
    </row>
    <row r="5" spans="1:13" x14ac:dyDescent="0.2">
      <c r="B5" t="s">
        <v>1308</v>
      </c>
      <c r="C5" t="s">
        <v>1027</v>
      </c>
      <c r="D5" s="807" t="s">
        <v>1409</v>
      </c>
    </row>
    <row r="6" spans="1:13" x14ac:dyDescent="0.2">
      <c r="B6" t="s">
        <v>1011</v>
      </c>
    </row>
    <row r="7" spans="1:13" x14ac:dyDescent="0.2">
      <c r="B7" t="s">
        <v>1012</v>
      </c>
      <c r="K7" s="970" t="s">
        <v>1029</v>
      </c>
      <c r="L7" s="970"/>
    </row>
    <row r="8" spans="1:13" x14ac:dyDescent="0.2">
      <c r="D8" s="614">
        <f>D10-E10</f>
        <v>3891477.7</v>
      </c>
    </row>
    <row r="9" spans="1:13" x14ac:dyDescent="0.2">
      <c r="B9" s="781" t="s">
        <v>1013</v>
      </c>
      <c r="C9" s="782" t="s">
        <v>1014</v>
      </c>
      <c r="D9" s="782" t="s">
        <v>1015</v>
      </c>
      <c r="E9" s="782" t="s">
        <v>1016</v>
      </c>
      <c r="F9" s="782" t="s">
        <v>1017</v>
      </c>
      <c r="G9" s="782" t="s">
        <v>1018</v>
      </c>
      <c r="H9" s="782" t="s">
        <v>1019</v>
      </c>
      <c r="I9" s="782" t="s">
        <v>1020</v>
      </c>
      <c r="J9" s="782" t="s">
        <v>1021</v>
      </c>
      <c r="K9" s="782" t="s">
        <v>1022</v>
      </c>
      <c r="L9" s="782" t="s">
        <v>1023</v>
      </c>
      <c r="M9" s="783" t="s">
        <v>1024</v>
      </c>
    </row>
    <row r="10" spans="1:13" x14ac:dyDescent="0.2">
      <c r="B10" s="732" t="s">
        <v>1025</v>
      </c>
      <c r="C10" s="784">
        <f>SUM(C12:C17)</f>
        <v>14932797</v>
      </c>
      <c r="D10" s="784">
        <f>SUM(D12:D17)</f>
        <v>3891477.7</v>
      </c>
      <c r="E10" s="784">
        <f>SUM(E12:E17)</f>
        <v>0</v>
      </c>
      <c r="F10" s="784">
        <f>SUM(F12:F17)</f>
        <v>18824274.699999999</v>
      </c>
      <c r="G10" s="668"/>
      <c r="H10" s="668"/>
      <c r="I10" s="668"/>
      <c r="J10" s="668"/>
      <c r="K10" s="784">
        <f>SUM(K12:K17)</f>
        <v>3335761</v>
      </c>
      <c r="L10" s="784">
        <f>SUM(L12:L17)</f>
        <v>3335761</v>
      </c>
      <c r="M10" s="785">
        <f>SUM(M12:M17)</f>
        <v>15488513.699999999</v>
      </c>
    </row>
    <row r="11" spans="1:13" x14ac:dyDescent="0.2">
      <c r="M11" s="806"/>
    </row>
    <row r="12" spans="1:13" x14ac:dyDescent="0.2">
      <c r="A12" s="821">
        <v>2521151040</v>
      </c>
      <c r="B12" t="s">
        <v>1043</v>
      </c>
      <c r="C12">
        <v>0</v>
      </c>
      <c r="D12" s="614">
        <v>1825000</v>
      </c>
      <c r="F12" s="614">
        <f t="shared" ref="F12:F14" si="0">C12+D12-E12</f>
        <v>1825000</v>
      </c>
      <c r="K12" s="614">
        <v>0</v>
      </c>
      <c r="L12" s="614">
        <v>0</v>
      </c>
      <c r="M12" s="806">
        <f>F12-L12</f>
        <v>1825000</v>
      </c>
    </row>
    <row r="13" spans="1:13" x14ac:dyDescent="0.2">
      <c r="A13" s="821">
        <v>2521151070</v>
      </c>
      <c r="B13" t="s">
        <v>1072</v>
      </c>
      <c r="C13">
        <v>0</v>
      </c>
      <c r="D13" s="614">
        <v>320473.7</v>
      </c>
      <c r="F13" s="614">
        <f t="shared" si="0"/>
        <v>320473.7</v>
      </c>
      <c r="K13" s="614">
        <v>0</v>
      </c>
      <c r="L13" s="614">
        <v>0</v>
      </c>
      <c r="M13" s="806">
        <f>F13-L13</f>
        <v>320473.7</v>
      </c>
    </row>
    <row r="14" spans="1:13" x14ac:dyDescent="0.2">
      <c r="A14" s="821">
        <v>2522221040</v>
      </c>
      <c r="B14" t="s">
        <v>1328</v>
      </c>
      <c r="C14" s="614">
        <v>14932797</v>
      </c>
      <c r="D14" s="614">
        <v>1746004</v>
      </c>
      <c r="E14" s="614"/>
      <c r="F14" s="614">
        <f t="shared" si="0"/>
        <v>16678801</v>
      </c>
      <c r="K14" s="614">
        <v>3335761</v>
      </c>
      <c r="L14" s="614">
        <v>3335761</v>
      </c>
      <c r="M14" s="806">
        <f t="shared" ref="M14" si="1">F14-L14</f>
        <v>13343040</v>
      </c>
    </row>
    <row r="15" spans="1:13" x14ac:dyDescent="0.2">
      <c r="A15" s="821"/>
      <c r="D15" s="614"/>
      <c r="F15" s="614"/>
      <c r="K15" s="614"/>
      <c r="L15" s="614"/>
      <c r="M15" s="806"/>
    </row>
    <row r="16" spans="1:13" x14ac:dyDescent="0.2">
      <c r="A16" s="805"/>
      <c r="D16" s="614"/>
      <c r="E16" s="614"/>
      <c r="F16" s="614"/>
      <c r="K16" s="614"/>
      <c r="L16" s="614"/>
      <c r="M16" s="806"/>
    </row>
    <row r="17" spans="1:13" x14ac:dyDescent="0.2">
      <c r="A17" s="805"/>
      <c r="B17" s="668"/>
      <c r="C17" s="668"/>
      <c r="D17" s="784"/>
      <c r="E17" s="668"/>
      <c r="F17" s="784"/>
      <c r="G17" s="668"/>
      <c r="H17" s="668"/>
      <c r="I17" s="668"/>
      <c r="J17" s="668"/>
      <c r="K17" s="668"/>
      <c r="L17" s="668"/>
      <c r="M17" s="785"/>
    </row>
    <row r="18" spans="1:13" x14ac:dyDescent="0.2">
      <c r="A18" s="805"/>
    </row>
    <row r="19" spans="1:13" x14ac:dyDescent="0.2">
      <c r="A19" s="805"/>
      <c r="E19" s="614">
        <f>D21+E21</f>
        <v>3891477.7</v>
      </c>
      <c r="K19" s="970" t="s">
        <v>1030</v>
      </c>
      <c r="L19" s="970"/>
    </row>
    <row r="20" spans="1:13" x14ac:dyDescent="0.2">
      <c r="B20" s="781" t="s">
        <v>1013</v>
      </c>
      <c r="C20" s="782" t="s">
        <v>1014</v>
      </c>
      <c r="D20" s="782" t="s">
        <v>1015</v>
      </c>
      <c r="E20" s="782" t="s">
        <v>1016</v>
      </c>
      <c r="F20" s="782" t="s">
        <v>1017</v>
      </c>
      <c r="G20" s="782" t="s">
        <v>1018</v>
      </c>
      <c r="H20" s="782" t="s">
        <v>1019</v>
      </c>
      <c r="I20" s="782" t="s">
        <v>1020</v>
      </c>
      <c r="J20" s="782" t="s">
        <v>1021</v>
      </c>
      <c r="K20" s="782" t="s">
        <v>1022</v>
      </c>
      <c r="L20" s="782" t="s">
        <v>1023</v>
      </c>
      <c r="M20" s="783" t="s">
        <v>1024</v>
      </c>
    </row>
    <row r="21" spans="1:13" x14ac:dyDescent="0.2">
      <c r="B21" s="732" t="s">
        <v>1025</v>
      </c>
      <c r="C21" s="784">
        <f t="shared" ref="C21:M21" si="2">SUM(C23:C25)</f>
        <v>14932797</v>
      </c>
      <c r="D21" s="784">
        <f t="shared" si="2"/>
        <v>3891477.7</v>
      </c>
      <c r="E21" s="784">
        <f t="shared" si="2"/>
        <v>0</v>
      </c>
      <c r="F21" s="784">
        <f t="shared" si="2"/>
        <v>18824274.699999999</v>
      </c>
      <c r="G21" s="784">
        <f t="shared" si="2"/>
        <v>0</v>
      </c>
      <c r="H21" s="784">
        <f t="shared" si="2"/>
        <v>1302341.8799999999</v>
      </c>
      <c r="I21" s="784">
        <f t="shared" si="2"/>
        <v>0</v>
      </c>
      <c r="J21" s="784">
        <f t="shared" si="2"/>
        <v>0</v>
      </c>
      <c r="K21" s="784">
        <f t="shared" si="2"/>
        <v>2442578.29</v>
      </c>
      <c r="L21" s="784">
        <f t="shared" si="2"/>
        <v>1919920.17</v>
      </c>
      <c r="M21" s="785" t="e">
        <f t="shared" si="2"/>
        <v>#VALUE!</v>
      </c>
    </row>
    <row r="22" spans="1:13" x14ac:dyDescent="0.2">
      <c r="M22" s="731"/>
    </row>
    <row r="23" spans="1:13" x14ac:dyDescent="0.2">
      <c r="B23" t="s">
        <v>1043</v>
      </c>
      <c r="C23">
        <v>0</v>
      </c>
      <c r="D23" s="614">
        <v>1825000</v>
      </c>
      <c r="E23" s="614">
        <v>0</v>
      </c>
      <c r="F23" s="614">
        <f t="shared" ref="F23:F25" si="3">C23+D23-E23</f>
        <v>1825000</v>
      </c>
      <c r="G23" s="614">
        <v>0</v>
      </c>
      <c r="H23" s="614">
        <v>0</v>
      </c>
      <c r="K23" s="614">
        <v>1825000</v>
      </c>
      <c r="L23" s="614" t="s">
        <v>1059</v>
      </c>
      <c r="M23" s="806" t="e">
        <f t="shared" ref="M23:M26" si="4">F23-L23</f>
        <v>#VALUE!</v>
      </c>
    </row>
    <row r="24" spans="1:13" x14ac:dyDescent="0.2">
      <c r="B24" t="s">
        <v>1072</v>
      </c>
      <c r="C24">
        <v>0</v>
      </c>
      <c r="D24" s="614">
        <v>320473.7</v>
      </c>
      <c r="E24" s="614">
        <v>0</v>
      </c>
      <c r="F24" s="614">
        <f t="shared" si="3"/>
        <v>320473.7</v>
      </c>
      <c r="G24" s="614">
        <v>0</v>
      </c>
      <c r="H24" s="614">
        <v>0</v>
      </c>
      <c r="K24" s="614">
        <v>320473.7</v>
      </c>
      <c r="L24" s="614">
        <v>320473.7</v>
      </c>
      <c r="M24" s="806">
        <f t="shared" si="4"/>
        <v>0</v>
      </c>
    </row>
    <row r="25" spans="1:13" x14ac:dyDescent="0.2">
      <c r="A25" s="821"/>
      <c r="B25" t="s">
        <v>1328</v>
      </c>
      <c r="C25" s="614">
        <v>14932797</v>
      </c>
      <c r="D25" s="614">
        <v>1746004</v>
      </c>
      <c r="E25" s="809">
        <v>0</v>
      </c>
      <c r="F25" s="614">
        <f t="shared" si="3"/>
        <v>16678801</v>
      </c>
      <c r="G25" s="809">
        <v>0</v>
      </c>
      <c r="H25" s="809">
        <v>1302341.8799999999</v>
      </c>
      <c r="I25" s="808"/>
      <c r="J25" s="809">
        <v>0</v>
      </c>
      <c r="K25" s="809">
        <v>297104.59000000003</v>
      </c>
      <c r="L25" s="809">
        <v>1599446.47</v>
      </c>
      <c r="M25" s="806">
        <f t="shared" si="4"/>
        <v>15079354.529999999</v>
      </c>
    </row>
    <row r="26" spans="1:13" x14ac:dyDescent="0.2">
      <c r="B26" s="668"/>
      <c r="C26" s="668"/>
      <c r="D26" s="784"/>
      <c r="E26" s="668"/>
      <c r="F26" s="784"/>
      <c r="G26" s="668"/>
      <c r="H26" s="668"/>
      <c r="I26" s="668"/>
      <c r="J26" s="668"/>
      <c r="K26" s="668"/>
      <c r="L26" s="668"/>
      <c r="M26" s="785">
        <f t="shared" si="4"/>
        <v>0</v>
      </c>
    </row>
    <row r="28" spans="1:13" ht="14.4" x14ac:dyDescent="0.3">
      <c r="B28" s="778" t="s">
        <v>1031</v>
      </c>
      <c r="C28" s="786" t="s">
        <v>1032</v>
      </c>
      <c r="D28" s="786" t="s">
        <v>1033</v>
      </c>
      <c r="E28" s="787" t="s">
        <v>1034</v>
      </c>
    </row>
    <row r="29" spans="1:13" x14ac:dyDescent="0.2">
      <c r="B29" t="s">
        <v>1044</v>
      </c>
      <c r="C29" s="614">
        <v>6666079.8300000001</v>
      </c>
      <c r="D29" s="614">
        <v>326805.65000000002</v>
      </c>
      <c r="E29" s="779">
        <f>D29/C29</f>
        <v>4.9025162964482533E-2</v>
      </c>
    </row>
    <row r="30" spans="1:13" x14ac:dyDescent="0.2">
      <c r="B30" t="s">
        <v>1045</v>
      </c>
      <c r="C30" s="614">
        <v>101031.29</v>
      </c>
      <c r="D30" s="614">
        <v>1044.6099999999999</v>
      </c>
      <c r="E30" s="779">
        <f t="shared" ref="E30:E43" si="5">D30/C30</f>
        <v>1.0339470079022053E-2</v>
      </c>
    </row>
    <row r="31" spans="1:13" x14ac:dyDescent="0.2">
      <c r="B31" t="s">
        <v>1046</v>
      </c>
      <c r="C31" s="614">
        <v>892928.17</v>
      </c>
      <c r="D31" s="614">
        <v>15529.62</v>
      </c>
      <c r="E31" s="779">
        <f t="shared" si="5"/>
        <v>1.7391790876079092E-2</v>
      </c>
    </row>
    <row r="32" spans="1:13" x14ac:dyDescent="0.2">
      <c r="B32" t="s">
        <v>1047</v>
      </c>
      <c r="C32" s="614">
        <v>6845181.5</v>
      </c>
      <c r="D32" s="614">
        <v>1153219.22</v>
      </c>
      <c r="E32" s="779">
        <f t="shared" si="5"/>
        <v>0.16847167894671602</v>
      </c>
    </row>
    <row r="33" spans="2:5" x14ac:dyDescent="0.2">
      <c r="B33" t="s">
        <v>1048</v>
      </c>
      <c r="C33" s="614">
        <v>115057.27</v>
      </c>
      <c r="D33" s="614">
        <v>1044.6099999999999</v>
      </c>
      <c r="E33" s="779">
        <f t="shared" si="5"/>
        <v>9.0790438535522343E-3</v>
      </c>
    </row>
    <row r="34" spans="2:5" x14ac:dyDescent="0.2">
      <c r="B34" t="s">
        <v>1049</v>
      </c>
      <c r="C34" s="614">
        <v>548055.54</v>
      </c>
      <c r="D34" s="614">
        <v>4831.8599999999997</v>
      </c>
      <c r="E34" s="779">
        <f t="shared" si="5"/>
        <v>8.816369231483363E-3</v>
      </c>
    </row>
    <row r="35" spans="2:5" x14ac:dyDescent="0.2">
      <c r="B35" t="s">
        <v>1050</v>
      </c>
      <c r="C35" s="614">
        <v>375039.41</v>
      </c>
      <c r="D35" s="614">
        <v>590.09</v>
      </c>
      <c r="E35" s="779">
        <f t="shared" si="5"/>
        <v>1.5734079786441646E-3</v>
      </c>
    </row>
    <row r="36" spans="2:5" x14ac:dyDescent="0.2">
      <c r="B36" t="s">
        <v>1051</v>
      </c>
      <c r="C36" s="614">
        <v>115057.27</v>
      </c>
      <c r="D36" s="614">
        <v>1044.6099999999999</v>
      </c>
      <c r="E36" s="779">
        <f t="shared" si="5"/>
        <v>9.0790438535522343E-3</v>
      </c>
    </row>
    <row r="37" spans="2:5" x14ac:dyDescent="0.2">
      <c r="B37" t="s">
        <v>1052</v>
      </c>
      <c r="C37" s="614">
        <v>345394.91</v>
      </c>
      <c r="D37" s="614">
        <v>37090.15</v>
      </c>
      <c r="E37" s="779">
        <f t="shared" si="5"/>
        <v>0.10738476140253486</v>
      </c>
    </row>
    <row r="38" spans="2:5" x14ac:dyDescent="0.2">
      <c r="B38" t="s">
        <v>1053</v>
      </c>
      <c r="C38" s="614">
        <v>52537.11</v>
      </c>
      <c r="D38" s="614">
        <v>454.25</v>
      </c>
      <c r="E38" s="779">
        <f t="shared" si="5"/>
        <v>8.6462692751847221E-3</v>
      </c>
    </row>
    <row r="39" spans="2:5" x14ac:dyDescent="0.2">
      <c r="B39" t="s">
        <v>1054</v>
      </c>
      <c r="C39" s="614">
        <v>381540.14</v>
      </c>
      <c r="D39" s="614">
        <v>37988.25</v>
      </c>
      <c r="E39" s="779">
        <f t="shared" si="5"/>
        <v>9.9565539814500253E-2</v>
      </c>
    </row>
    <row r="40" spans="2:5" x14ac:dyDescent="0.2">
      <c r="B40" t="s">
        <v>1055</v>
      </c>
      <c r="C40" s="614">
        <v>115057.28</v>
      </c>
      <c r="D40" s="614">
        <v>15070.6</v>
      </c>
      <c r="E40" s="779">
        <f t="shared" si="5"/>
        <v>0.13098345450196633</v>
      </c>
    </row>
    <row r="41" spans="2:5" x14ac:dyDescent="0.2">
      <c r="B41" t="s">
        <v>1056</v>
      </c>
      <c r="C41" s="614">
        <v>6000</v>
      </c>
      <c r="D41" s="614"/>
      <c r="E41" s="779">
        <f t="shared" si="5"/>
        <v>0</v>
      </c>
    </row>
    <row r="42" spans="2:5" x14ac:dyDescent="0.2">
      <c r="B42" t="s">
        <v>1057</v>
      </c>
      <c r="C42" s="614">
        <v>119841.28</v>
      </c>
      <c r="D42" s="614">
        <v>4732.95</v>
      </c>
      <c r="E42" s="779">
        <f t="shared" si="5"/>
        <v>3.9493486718432912E-2</v>
      </c>
    </row>
    <row r="43" spans="2:5" x14ac:dyDescent="0.2">
      <c r="B43" t="s">
        <v>1058</v>
      </c>
      <c r="C43" s="614">
        <v>2145473.7000000002</v>
      </c>
      <c r="D43" s="614">
        <v>2145473.7000000002</v>
      </c>
      <c r="E43" s="779">
        <f t="shared" si="5"/>
        <v>1</v>
      </c>
    </row>
    <row r="44" spans="2:5" ht="10.8" thickBot="1" x14ac:dyDescent="0.25">
      <c r="C44" s="780">
        <f>SUM(C29:C43)</f>
        <v>18824274.699999996</v>
      </c>
      <c r="D44" s="780">
        <f>SUM(D29:D43)</f>
        <v>3744920.1700000009</v>
      </c>
    </row>
    <row r="45" spans="2:5" ht="10.8" thickTop="1" x14ac:dyDescent="0.2"/>
  </sheetData>
  <mergeCells count="2">
    <mergeCell ref="K7:L7"/>
    <mergeCell ref="K19:L19"/>
  </mergeCells>
  <pageMargins left="0.7" right="0.7" top="0.75" bottom="0.75" header="0.3" footer="0.3"/>
  <pageSetup orientation="portrait" horizontalDpi="4294967295" verticalDpi="4294967295"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tint="-0.249977111117893"/>
    <pageSetUpPr fitToPage="1"/>
  </sheetPr>
  <dimension ref="A1:G36"/>
  <sheetViews>
    <sheetView showGridLines="0" topLeftCell="B13" zoomScaleNormal="100" workbookViewId="0">
      <selection activeCell="K34" sqref="K34"/>
    </sheetView>
  </sheetViews>
  <sheetFormatPr baseColWidth="10" defaultColWidth="12" defaultRowHeight="14.25" customHeight="1" x14ac:dyDescent="0.2"/>
  <cols>
    <col min="1" max="1" width="71.42578125" style="269" customWidth="1"/>
    <col min="2" max="7" width="14.28515625" style="269" customWidth="1"/>
    <col min="8" max="16384" width="12" style="269"/>
  </cols>
  <sheetData>
    <row r="1" spans="1:7" ht="66.75" customHeight="1" x14ac:dyDescent="0.2">
      <c r="A1" s="891" t="s">
        <v>1338</v>
      </c>
      <c r="B1" s="971"/>
      <c r="C1" s="971"/>
      <c r="D1" s="971"/>
      <c r="E1" s="971"/>
      <c r="F1" s="971"/>
      <c r="G1" s="972"/>
    </row>
    <row r="2" spans="1:7" s="270" customFormat="1" ht="14.25" customHeight="1" x14ac:dyDescent="0.2">
      <c r="A2" s="973" t="s">
        <v>113</v>
      </c>
      <c r="B2" s="975" t="s">
        <v>229</v>
      </c>
      <c r="C2" s="975"/>
      <c r="D2" s="975"/>
      <c r="E2" s="975"/>
      <c r="F2" s="975"/>
      <c r="G2" s="975" t="s">
        <v>216</v>
      </c>
    </row>
    <row r="3" spans="1:7" s="270" customFormat="1" ht="20.399999999999999" x14ac:dyDescent="0.2">
      <c r="A3" s="973"/>
      <c r="B3" s="375" t="s">
        <v>217</v>
      </c>
      <c r="C3" s="375" t="s">
        <v>218</v>
      </c>
      <c r="D3" s="375" t="s">
        <v>181</v>
      </c>
      <c r="E3" s="375" t="s">
        <v>182</v>
      </c>
      <c r="F3" s="375" t="s">
        <v>219</v>
      </c>
      <c r="G3" s="976"/>
    </row>
    <row r="4" spans="1:7" s="270" customFormat="1" ht="14.25" customHeight="1" x14ac:dyDescent="0.2">
      <c r="A4" s="974"/>
      <c r="B4" s="375">
        <v>1</v>
      </c>
      <c r="C4" s="375">
        <v>2</v>
      </c>
      <c r="D4" s="375" t="s">
        <v>220</v>
      </c>
      <c r="E4" s="375">
        <v>4</v>
      </c>
      <c r="F4" s="375">
        <v>5</v>
      </c>
      <c r="G4" s="375" t="s">
        <v>221</v>
      </c>
    </row>
    <row r="5" spans="1:7" s="270" customFormat="1" ht="14.25" customHeight="1" x14ac:dyDescent="0.2">
      <c r="A5" s="395" t="s">
        <v>423</v>
      </c>
      <c r="B5" s="396">
        <v>3491651.8</v>
      </c>
      <c r="C5" s="396">
        <v>132320.6</v>
      </c>
      <c r="D5" s="396">
        <f>+B5+C5</f>
        <v>3623972.4</v>
      </c>
      <c r="E5" s="396">
        <v>744733.92</v>
      </c>
      <c r="F5" s="396">
        <v>744733.92</v>
      </c>
      <c r="G5" s="396">
        <f>+D5-E5</f>
        <v>2879238.48</v>
      </c>
    </row>
    <row r="6" spans="1:7" s="270" customFormat="1" ht="14.25" customHeight="1" x14ac:dyDescent="0.2">
      <c r="A6" s="418" t="s">
        <v>424</v>
      </c>
      <c r="B6" s="397">
        <v>34953181.719999999</v>
      </c>
      <c r="C6" s="397">
        <v>3311796.94</v>
      </c>
      <c r="D6" s="397">
        <f t="shared" ref="D6:D11" si="0">+B6+C6</f>
        <v>38264978.659999996</v>
      </c>
      <c r="E6" s="397">
        <v>9719069.1999999993</v>
      </c>
      <c r="F6" s="397">
        <v>9719069.1999999993</v>
      </c>
      <c r="G6" s="397">
        <f t="shared" ref="G6:G8" si="1">+D6-E6</f>
        <v>28545909.459999997</v>
      </c>
    </row>
    <row r="7" spans="1:7" s="270" customFormat="1" ht="14.25" customHeight="1" x14ac:dyDescent="0.2">
      <c r="A7" s="418" t="s">
        <v>425</v>
      </c>
      <c r="B7" s="397">
        <v>15578448.789999999</v>
      </c>
      <c r="C7" s="397">
        <v>2646695.33</v>
      </c>
      <c r="D7" s="397">
        <f t="shared" si="0"/>
        <v>18225144.119999997</v>
      </c>
      <c r="E7" s="397">
        <v>3272663.63</v>
      </c>
      <c r="F7" s="397">
        <v>3272663.63</v>
      </c>
      <c r="G7" s="397">
        <f t="shared" si="1"/>
        <v>14952480.489999998</v>
      </c>
    </row>
    <row r="8" spans="1:7" s="270" customFormat="1" ht="14.25" customHeight="1" x14ac:dyDescent="0.2">
      <c r="A8" s="418" t="s">
        <v>959</v>
      </c>
      <c r="B8" s="398">
        <v>337963.59</v>
      </c>
      <c r="C8" s="398">
        <v>0</v>
      </c>
      <c r="D8" s="397">
        <f t="shared" si="0"/>
        <v>337963.59</v>
      </c>
      <c r="E8" s="398">
        <v>85202.64</v>
      </c>
      <c r="F8" s="398">
        <v>85202.64</v>
      </c>
      <c r="G8" s="397">
        <f t="shared" si="1"/>
        <v>252760.95</v>
      </c>
    </row>
    <row r="9" spans="1:7" s="270" customFormat="1" ht="14.25" customHeight="1" x14ac:dyDescent="0.2">
      <c r="A9" s="418"/>
      <c r="B9" s="397"/>
      <c r="C9" s="397"/>
      <c r="D9" s="397"/>
      <c r="E9" s="397"/>
      <c r="F9" s="397"/>
      <c r="G9" s="397"/>
    </row>
    <row r="10" spans="1:7" s="270" customFormat="1" ht="14.25" customHeight="1" x14ac:dyDescent="0.2">
      <c r="A10" s="419"/>
      <c r="B10" s="398"/>
      <c r="C10" s="398"/>
      <c r="D10" s="398"/>
      <c r="E10" s="398"/>
      <c r="F10" s="398"/>
      <c r="G10" s="398"/>
    </row>
    <row r="11" spans="1:7" s="270" customFormat="1" ht="14.25" customHeight="1" x14ac:dyDescent="0.2">
      <c r="A11" s="399" t="s">
        <v>230</v>
      </c>
      <c r="B11" s="400">
        <f>+B10+B9+B8+B7+B6+B5</f>
        <v>54361245.899999991</v>
      </c>
      <c r="C11" s="400">
        <f>+C10+C9+C8+C7+C6+C5</f>
        <v>6090812.8699999992</v>
      </c>
      <c r="D11" s="400">
        <f t="shared" si="0"/>
        <v>60452058.769999988</v>
      </c>
      <c r="E11" s="400">
        <f>+E10+E9+E8+E7+E6+E5</f>
        <v>13821669.389999999</v>
      </c>
      <c r="F11" s="400">
        <f>+F10+F9+F8+F7+F6+F5</f>
        <v>13821669.389999999</v>
      </c>
      <c r="G11" s="400">
        <f>+D11-E11</f>
        <v>46630389.379999988</v>
      </c>
    </row>
    <row r="12" spans="1:7" s="270" customFormat="1" ht="14.25" customHeight="1" x14ac:dyDescent="0.2">
      <c r="A12" s="401" t="s">
        <v>58</v>
      </c>
    </row>
    <row r="36" spans="7:7" ht="14.25" customHeight="1" x14ac:dyDescent="0.2">
      <c r="G36" s="6">
        <v>3</v>
      </c>
    </row>
  </sheetData>
  <mergeCells count="4">
    <mergeCell ref="A1:G1"/>
    <mergeCell ref="A2:A4"/>
    <mergeCell ref="B2:F2"/>
    <mergeCell ref="G2:G3"/>
  </mergeCells>
  <printOptions horizontalCentered="1"/>
  <pageMargins left="0.78740157480314965" right="0.59055118110236227" top="0.78740157480314965" bottom="0.78740157480314965" header="0.31496062992125984" footer="0.31496062992125984"/>
  <pageSetup scale="87" orientation="landscape"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theme="4" tint="-0.249977111117893"/>
    <pageSetUpPr fitToPage="1"/>
  </sheetPr>
  <dimension ref="A1:G41"/>
  <sheetViews>
    <sheetView showGridLines="0" topLeftCell="B10" zoomScaleNormal="100" workbookViewId="0">
      <selection activeCell="B25" sqref="A25:XFD42"/>
    </sheetView>
  </sheetViews>
  <sheetFormatPr baseColWidth="10" defaultColWidth="13.28515625" defaultRowHeight="11.4" x14ac:dyDescent="0.2"/>
  <cols>
    <col min="1" max="1" width="40.140625" style="272" customWidth="1"/>
    <col min="2" max="7" width="17.42578125" style="272" customWidth="1"/>
    <col min="8" max="8" width="2.7109375" style="272" customWidth="1"/>
    <col min="9" max="16384" width="13.28515625" style="272"/>
  </cols>
  <sheetData>
    <row r="1" spans="1:7" ht="58.5" customHeight="1" x14ac:dyDescent="0.2">
      <c r="A1" s="978" t="s">
        <v>1338</v>
      </c>
      <c r="B1" s="979"/>
      <c r="C1" s="979"/>
      <c r="D1" s="979"/>
      <c r="E1" s="979"/>
      <c r="F1" s="979"/>
      <c r="G1" s="980"/>
    </row>
    <row r="2" spans="1:7" x14ac:dyDescent="0.2">
      <c r="A2" s="981" t="s">
        <v>113</v>
      </c>
      <c r="B2" s="982" t="s">
        <v>215</v>
      </c>
      <c r="C2" s="982"/>
      <c r="D2" s="982"/>
      <c r="E2" s="982"/>
      <c r="F2" s="982"/>
      <c r="G2" s="982" t="s">
        <v>216</v>
      </c>
    </row>
    <row r="3" spans="1:7" ht="20.399999999999999" x14ac:dyDescent="0.2">
      <c r="A3" s="981"/>
      <c r="B3" s="65" t="s">
        <v>217</v>
      </c>
      <c r="C3" s="65" t="s">
        <v>218</v>
      </c>
      <c r="D3" s="65" t="s">
        <v>181</v>
      </c>
      <c r="E3" s="65" t="s">
        <v>182</v>
      </c>
      <c r="F3" s="65" t="s">
        <v>219</v>
      </c>
      <c r="G3" s="982"/>
    </row>
    <row r="4" spans="1:7" x14ac:dyDescent="0.2">
      <c r="A4" s="981"/>
      <c r="B4" s="65">
        <v>1</v>
      </c>
      <c r="C4" s="65">
        <v>2</v>
      </c>
      <c r="D4" s="65" t="s">
        <v>220</v>
      </c>
      <c r="E4" s="65">
        <v>4</v>
      </c>
      <c r="F4" s="65">
        <v>5</v>
      </c>
      <c r="G4" s="65" t="s">
        <v>221</v>
      </c>
    </row>
    <row r="5" spans="1:7" x14ac:dyDescent="0.2">
      <c r="A5" s="376" t="s">
        <v>222</v>
      </c>
      <c r="B5" s="377">
        <v>0</v>
      </c>
      <c r="C5" s="377">
        <v>0</v>
      </c>
      <c r="D5" s="377">
        <f>B5+C5</f>
        <v>0</v>
      </c>
      <c r="E5" s="377">
        <v>0</v>
      </c>
      <c r="F5" s="377">
        <v>0</v>
      </c>
      <c r="G5" s="378">
        <f>D5-E5</f>
        <v>0</v>
      </c>
    </row>
    <row r="6" spans="1:7" x14ac:dyDescent="0.2">
      <c r="A6" s="379" t="s">
        <v>223</v>
      </c>
      <c r="B6" s="380">
        <v>0</v>
      </c>
      <c r="C6" s="380">
        <v>0</v>
      </c>
      <c r="D6" s="380">
        <f>B6+C6</f>
        <v>0</v>
      </c>
      <c r="E6" s="380">
        <v>0</v>
      </c>
      <c r="F6" s="380">
        <v>0</v>
      </c>
      <c r="G6" s="381">
        <f>D6-E6</f>
        <v>0</v>
      </c>
    </row>
    <row r="7" spans="1:7" x14ac:dyDescent="0.2">
      <c r="A7" s="379" t="s">
        <v>224</v>
      </c>
      <c r="B7" s="380">
        <v>0</v>
      </c>
      <c r="C7" s="380">
        <v>0</v>
      </c>
      <c r="D7" s="380">
        <f>B7+C7</f>
        <v>0</v>
      </c>
      <c r="E7" s="380">
        <v>0</v>
      </c>
      <c r="F7" s="380">
        <v>0</v>
      </c>
      <c r="G7" s="381">
        <f>D7-E7</f>
        <v>0</v>
      </c>
    </row>
    <row r="8" spans="1:7" x14ac:dyDescent="0.2">
      <c r="A8" s="379" t="s">
        <v>225</v>
      </c>
      <c r="B8" s="380">
        <v>0</v>
      </c>
      <c r="C8" s="380">
        <v>0</v>
      </c>
      <c r="D8" s="380">
        <f>B8+C8</f>
        <v>0</v>
      </c>
      <c r="E8" s="380">
        <v>0</v>
      </c>
      <c r="F8" s="380">
        <v>0</v>
      </c>
      <c r="G8" s="381">
        <f>D8-E8</f>
        <v>0</v>
      </c>
    </row>
    <row r="9" spans="1:7" x14ac:dyDescent="0.2">
      <c r="A9" s="382" t="s">
        <v>230</v>
      </c>
      <c r="B9" s="383">
        <f>+B5+B6+B7+B8</f>
        <v>0</v>
      </c>
      <c r="C9" s="383">
        <f>+C5+C6+C7+C8</f>
        <v>0</v>
      </c>
      <c r="D9" s="383">
        <f>SUM(D5:D8)</f>
        <v>0</v>
      </c>
      <c r="E9" s="383">
        <f>+E5+E6+E7+E8</f>
        <v>0</v>
      </c>
      <c r="F9" s="383">
        <f>+F5+F6+F7+F8</f>
        <v>0</v>
      </c>
      <c r="G9" s="383">
        <f>SUM(G5:G8)</f>
        <v>0</v>
      </c>
    </row>
    <row r="10" spans="1:7" ht="15.75" customHeight="1" x14ac:dyDescent="0.2">
      <c r="A10" s="977" t="s">
        <v>58</v>
      </c>
      <c r="B10" s="977"/>
      <c r="C10" s="977"/>
      <c r="D10" s="977"/>
      <c r="E10" s="977"/>
      <c r="F10" s="977"/>
      <c r="G10" s="977"/>
    </row>
    <row r="11" spans="1:7" x14ac:dyDescent="0.2">
      <c r="B11" s="271"/>
      <c r="C11" s="271"/>
      <c r="D11" s="271"/>
      <c r="E11" s="271"/>
      <c r="F11" s="271"/>
      <c r="G11" s="271"/>
    </row>
    <row r="12" spans="1:7" x14ac:dyDescent="0.2">
      <c r="B12" s="275"/>
      <c r="C12" s="275"/>
      <c r="D12" s="275"/>
      <c r="E12" s="275"/>
      <c r="F12" s="275"/>
      <c r="G12" s="275"/>
    </row>
    <row r="13" spans="1:7" x14ac:dyDescent="0.2">
      <c r="D13" s="274"/>
      <c r="E13" s="274"/>
      <c r="F13" s="274"/>
    </row>
    <row r="14" spans="1:7" x14ac:dyDescent="0.2">
      <c r="B14" s="273"/>
      <c r="C14" s="273"/>
      <c r="D14" s="273"/>
      <c r="E14" s="273"/>
      <c r="F14" s="273"/>
      <c r="G14" s="273"/>
    </row>
    <row r="41" spans="7:7" x14ac:dyDescent="0.2">
      <c r="G41" s="6">
        <v>4</v>
      </c>
    </row>
  </sheetData>
  <mergeCells count="5">
    <mergeCell ref="A10:G10"/>
    <mergeCell ref="A1:G1"/>
    <mergeCell ref="A2:A4"/>
    <mergeCell ref="B2:F2"/>
    <mergeCell ref="G2:G3"/>
  </mergeCells>
  <printOptions horizontalCentered="1"/>
  <pageMargins left="0.78740157480314965" right="0.59055118110236227" top="0.78740157480314965" bottom="0.78740157480314965" header="0.31496062992125984" footer="0.31496062992125984"/>
  <pageSetup scale="94" orientation="landscape"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tint="-0.249977111117893"/>
    <pageSetUpPr fitToPage="1"/>
  </sheetPr>
  <dimension ref="A1:G40"/>
  <sheetViews>
    <sheetView showGridLines="0" topLeftCell="B19" workbookViewId="0">
      <selection activeCell="B32" sqref="A32:XFD40"/>
    </sheetView>
  </sheetViews>
  <sheetFormatPr baseColWidth="10" defaultColWidth="13.28515625" defaultRowHeight="13.2" x14ac:dyDescent="0.2"/>
  <cols>
    <col min="1" max="1" width="83.28515625" style="276" customWidth="1"/>
    <col min="2" max="7" width="16" style="276" customWidth="1"/>
    <col min="8" max="8" width="3.140625" style="276" customWidth="1"/>
    <col min="9" max="9" width="13.28515625" style="276"/>
    <col min="10" max="10" width="17.28515625" style="276" bestFit="1" customWidth="1"/>
    <col min="11" max="16384" width="13.28515625" style="276"/>
  </cols>
  <sheetData>
    <row r="1" spans="1:7" ht="57.75" customHeight="1" x14ac:dyDescent="0.2">
      <c r="A1" s="978" t="s">
        <v>1338</v>
      </c>
      <c r="B1" s="979"/>
      <c r="C1" s="979"/>
      <c r="D1" s="979"/>
      <c r="E1" s="979"/>
      <c r="F1" s="979"/>
      <c r="G1" s="980"/>
    </row>
    <row r="2" spans="1:7" x14ac:dyDescent="0.2">
      <c r="A2" s="981" t="s">
        <v>113</v>
      </c>
      <c r="B2" s="982" t="s">
        <v>215</v>
      </c>
      <c r="C2" s="982"/>
      <c r="D2" s="982"/>
      <c r="E2" s="982"/>
      <c r="F2" s="982"/>
      <c r="G2" s="982" t="s">
        <v>216</v>
      </c>
    </row>
    <row r="3" spans="1:7" ht="20.399999999999999" x14ac:dyDescent="0.2">
      <c r="A3" s="981"/>
      <c r="B3" s="65" t="s">
        <v>217</v>
      </c>
      <c r="C3" s="65" t="s">
        <v>218</v>
      </c>
      <c r="D3" s="65" t="s">
        <v>181</v>
      </c>
      <c r="E3" s="65" t="s">
        <v>182</v>
      </c>
      <c r="F3" s="65" t="s">
        <v>219</v>
      </c>
      <c r="G3" s="982"/>
    </row>
    <row r="4" spans="1:7" x14ac:dyDescent="0.2">
      <c r="A4" s="981"/>
      <c r="B4" s="65">
        <v>1</v>
      </c>
      <c r="C4" s="65">
        <v>2</v>
      </c>
      <c r="D4" s="65" t="s">
        <v>220</v>
      </c>
      <c r="E4" s="65">
        <v>4</v>
      </c>
      <c r="F4" s="65">
        <v>5</v>
      </c>
      <c r="G4" s="65" t="s">
        <v>221</v>
      </c>
    </row>
    <row r="5" spans="1:7" ht="21" customHeight="1" x14ac:dyDescent="0.2">
      <c r="A5" s="403" t="s">
        <v>231</v>
      </c>
      <c r="B5" s="404">
        <v>54361245.899999999</v>
      </c>
      <c r="C5" s="404">
        <f>+'CtasAdmvas 1'!C11</f>
        <v>6090812.8699999992</v>
      </c>
      <c r="D5" s="404">
        <f>B5+C5</f>
        <v>60452058.769999996</v>
      </c>
      <c r="E5" s="404">
        <f>+'CtasAdmvas 1'!E11</f>
        <v>13821669.389999999</v>
      </c>
      <c r="F5" s="404">
        <f>+'CtasAdmvas 1'!F11</f>
        <v>13821669.389999999</v>
      </c>
      <c r="G5" s="404">
        <f>D5-E5</f>
        <v>46630389.379999995</v>
      </c>
    </row>
    <row r="6" spans="1:7" ht="21" customHeight="1" x14ac:dyDescent="0.2">
      <c r="A6" s="403" t="s">
        <v>232</v>
      </c>
      <c r="B6" s="404">
        <v>0</v>
      </c>
      <c r="C6" s="404">
        <v>0</v>
      </c>
      <c r="D6" s="404">
        <v>0</v>
      </c>
      <c r="E6" s="404">
        <v>0</v>
      </c>
      <c r="F6" s="404">
        <v>0</v>
      </c>
      <c r="G6" s="404">
        <v>0</v>
      </c>
    </row>
    <row r="7" spans="1:7" ht="21" customHeight="1" x14ac:dyDescent="0.2">
      <c r="A7" s="405" t="s">
        <v>233</v>
      </c>
      <c r="B7" s="404">
        <v>0</v>
      </c>
      <c r="C7" s="404">
        <v>0</v>
      </c>
      <c r="D7" s="404">
        <f>B7+C7</f>
        <v>0</v>
      </c>
      <c r="E7" s="404">
        <v>0</v>
      </c>
      <c r="F7" s="404">
        <v>0</v>
      </c>
      <c r="G7" s="404">
        <f>D7-E7</f>
        <v>0</v>
      </c>
    </row>
    <row r="8" spans="1:7" ht="21" customHeight="1" x14ac:dyDescent="0.2">
      <c r="A8" s="405" t="s">
        <v>234</v>
      </c>
      <c r="B8" s="404">
        <v>0</v>
      </c>
      <c r="C8" s="404">
        <v>0</v>
      </c>
      <c r="D8" s="404">
        <v>0</v>
      </c>
      <c r="E8" s="404">
        <v>0</v>
      </c>
      <c r="F8" s="404">
        <v>0</v>
      </c>
      <c r="G8" s="404">
        <f>D8-E8</f>
        <v>0</v>
      </c>
    </row>
    <row r="9" spans="1:7" ht="21" customHeight="1" x14ac:dyDescent="0.2">
      <c r="A9" s="405" t="s">
        <v>226</v>
      </c>
      <c r="B9" s="404">
        <v>0</v>
      </c>
      <c r="C9" s="404">
        <v>0</v>
      </c>
      <c r="D9" s="404">
        <v>0</v>
      </c>
      <c r="E9" s="404">
        <v>0</v>
      </c>
      <c r="F9" s="404">
        <v>0</v>
      </c>
      <c r="G9" s="404">
        <f>D9-E9</f>
        <v>0</v>
      </c>
    </row>
    <row r="10" spans="1:7" ht="21" customHeight="1" x14ac:dyDescent="0.2">
      <c r="A10" s="405" t="s">
        <v>227</v>
      </c>
      <c r="B10" s="404">
        <v>0</v>
      </c>
      <c r="C10" s="404">
        <v>0</v>
      </c>
      <c r="D10" s="404">
        <v>0</v>
      </c>
      <c r="E10" s="404">
        <v>0</v>
      </c>
      <c r="F10" s="404">
        <v>0</v>
      </c>
      <c r="G10" s="404">
        <f>D10-E10</f>
        <v>0</v>
      </c>
    </row>
    <row r="11" spans="1:7" ht="21" customHeight="1" x14ac:dyDescent="0.2">
      <c r="A11" s="405" t="s">
        <v>228</v>
      </c>
      <c r="B11" s="404">
        <v>0</v>
      </c>
      <c r="C11" s="404">
        <v>0</v>
      </c>
      <c r="D11" s="404">
        <v>0</v>
      </c>
      <c r="E11" s="404">
        <v>0</v>
      </c>
      <c r="F11" s="404">
        <v>0</v>
      </c>
      <c r="G11" s="404">
        <f>D11-E11</f>
        <v>0</v>
      </c>
    </row>
    <row r="12" spans="1:7" x14ac:dyDescent="0.2">
      <c r="A12" s="402" t="s">
        <v>230</v>
      </c>
      <c r="B12" s="406">
        <f t="shared" ref="B12:G12" si="0">SUM(B5:B11)</f>
        <v>54361245.899999999</v>
      </c>
      <c r="C12" s="406">
        <f t="shared" si="0"/>
        <v>6090812.8699999992</v>
      </c>
      <c r="D12" s="406">
        <f t="shared" si="0"/>
        <v>60452058.769999996</v>
      </c>
      <c r="E12" s="406">
        <f t="shared" si="0"/>
        <v>13821669.389999999</v>
      </c>
      <c r="F12" s="406">
        <f t="shared" si="0"/>
        <v>13821669.389999999</v>
      </c>
      <c r="G12" s="406">
        <f t="shared" si="0"/>
        <v>46630389.379999995</v>
      </c>
    </row>
    <row r="13" spans="1:7" ht="21" customHeight="1" x14ac:dyDescent="0.2">
      <c r="A13" s="280" t="s">
        <v>58</v>
      </c>
      <c r="B13" s="279"/>
      <c r="C13" s="279"/>
      <c r="D13" s="279"/>
      <c r="E13" s="279"/>
      <c r="F13" s="279"/>
      <c r="G13" s="279"/>
    </row>
    <row r="14" spans="1:7" x14ac:dyDescent="0.2">
      <c r="B14" s="278"/>
      <c r="C14" s="278"/>
      <c r="D14" s="278"/>
      <c r="E14" s="278"/>
      <c r="F14" s="278"/>
      <c r="G14" s="278"/>
    </row>
    <row r="15" spans="1:7" x14ac:dyDescent="0.2">
      <c r="B15" s="277"/>
      <c r="C15" s="277"/>
      <c r="D15" s="277"/>
      <c r="E15" s="277"/>
      <c r="F15" s="277"/>
      <c r="G15" s="277"/>
    </row>
    <row r="32" s="855" customFormat="1" x14ac:dyDescent="0.2"/>
    <row r="33" spans="7:7" s="855" customFormat="1" x14ac:dyDescent="0.2"/>
    <row r="34" spans="7:7" s="855" customFormat="1" x14ac:dyDescent="0.2"/>
    <row r="35" spans="7:7" s="855" customFormat="1" x14ac:dyDescent="0.2"/>
    <row r="36" spans="7:7" s="855" customFormat="1" x14ac:dyDescent="0.2"/>
    <row r="37" spans="7:7" s="855" customFormat="1" x14ac:dyDescent="0.2"/>
    <row r="38" spans="7:7" s="855" customFormat="1" x14ac:dyDescent="0.2"/>
    <row r="39" spans="7:7" s="855" customFormat="1" x14ac:dyDescent="0.2"/>
    <row r="40" spans="7:7" s="855" customFormat="1" x14ac:dyDescent="0.2">
      <c r="G40" s="6">
        <v>5</v>
      </c>
    </row>
  </sheetData>
  <mergeCells count="4">
    <mergeCell ref="A1:G1"/>
    <mergeCell ref="A2:A4"/>
    <mergeCell ref="B2:F2"/>
    <mergeCell ref="G2:G3"/>
  </mergeCells>
  <printOptions horizontalCentered="1"/>
  <pageMargins left="0.78740157480314965" right="0.59055118110236227" top="0.78740157480314965" bottom="0.78740157480314965" header="0.31496062992125984" footer="0.31496062992125984"/>
  <pageSetup scale="77" orientation="landscape"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theme="4" tint="-0.249977111117893"/>
  </sheetPr>
  <dimension ref="A1:I86"/>
  <sheetViews>
    <sheetView showGridLines="0" zoomScale="80" zoomScaleNormal="80" workbookViewId="0">
      <pane xSplit="2" ySplit="4" topLeftCell="C62" activePane="bottomRight" state="frozen"/>
      <selection pane="topRight" activeCell="C1" sqref="C1"/>
      <selection pane="bottomLeft" activeCell="A5" sqref="A5"/>
      <selection pane="bottomRight" activeCell="F47" sqref="F47"/>
    </sheetView>
  </sheetViews>
  <sheetFormatPr baseColWidth="10" defaultColWidth="25.42578125" defaultRowHeight="11.4" x14ac:dyDescent="0.2"/>
  <cols>
    <col min="1" max="1" width="2.28515625" style="283" customWidth="1"/>
    <col min="2" max="2" width="42.140625" style="283" customWidth="1"/>
    <col min="3" max="8" width="23.28515625" style="283" customWidth="1"/>
    <col min="9" max="9" width="7.42578125" style="283" customWidth="1"/>
    <col min="10" max="16384" width="25.42578125" style="283"/>
  </cols>
  <sheetData>
    <row r="1" spans="1:8" ht="71.25" customHeight="1" x14ac:dyDescent="0.2">
      <c r="A1" s="985" t="s">
        <v>1339</v>
      </c>
      <c r="B1" s="986"/>
      <c r="C1" s="986"/>
      <c r="D1" s="986"/>
      <c r="E1" s="986"/>
      <c r="F1" s="986"/>
      <c r="G1" s="986"/>
      <c r="H1" s="987"/>
    </row>
    <row r="2" spans="1:8" ht="12" customHeight="1" x14ac:dyDescent="0.2">
      <c r="A2" s="988" t="s">
        <v>113</v>
      </c>
      <c r="B2" s="989"/>
      <c r="C2" s="985" t="s">
        <v>215</v>
      </c>
      <c r="D2" s="986"/>
      <c r="E2" s="986"/>
      <c r="F2" s="986"/>
      <c r="G2" s="987"/>
      <c r="H2" s="994" t="s">
        <v>216</v>
      </c>
    </row>
    <row r="3" spans="1:8" ht="33" customHeight="1" x14ac:dyDescent="0.2">
      <c r="A3" s="990"/>
      <c r="B3" s="991"/>
      <c r="C3" s="343" t="s">
        <v>217</v>
      </c>
      <c r="D3" s="343" t="s">
        <v>218</v>
      </c>
      <c r="E3" s="343" t="s">
        <v>181</v>
      </c>
      <c r="F3" s="343" t="s">
        <v>182</v>
      </c>
      <c r="G3" s="343" t="s">
        <v>219</v>
      </c>
      <c r="H3" s="995"/>
    </row>
    <row r="4" spans="1:8" ht="12" x14ac:dyDescent="0.2">
      <c r="A4" s="992"/>
      <c r="B4" s="993"/>
      <c r="C4" s="342">
        <v>1</v>
      </c>
      <c r="D4" s="342">
        <v>2</v>
      </c>
      <c r="E4" s="342" t="s">
        <v>220</v>
      </c>
      <c r="F4" s="342">
        <v>4</v>
      </c>
      <c r="G4" s="342">
        <v>5</v>
      </c>
      <c r="H4" s="342" t="s">
        <v>221</v>
      </c>
    </row>
    <row r="5" spans="1:8" ht="13.05" customHeight="1" x14ac:dyDescent="0.2">
      <c r="A5" s="983" t="s">
        <v>80</v>
      </c>
      <c r="B5" s="984"/>
      <c r="C5" s="258">
        <f t="shared" ref="C5:H5" si="0">SUM(C6:C12)</f>
        <v>41407812.990000002</v>
      </c>
      <c r="D5" s="258">
        <f t="shared" si="0"/>
        <v>1323206</v>
      </c>
      <c r="E5" s="258">
        <f t="shared" si="0"/>
        <v>42731018.990000002</v>
      </c>
      <c r="F5" s="258">
        <f t="shared" si="0"/>
        <v>9245447.25</v>
      </c>
      <c r="G5" s="258">
        <f t="shared" si="0"/>
        <v>9245447.25</v>
      </c>
      <c r="H5" s="258">
        <f t="shared" si="0"/>
        <v>33485571.739999998</v>
      </c>
    </row>
    <row r="6" spans="1:8" ht="19.2" customHeight="1" x14ac:dyDescent="0.2">
      <c r="A6" s="370">
        <v>1100</v>
      </c>
      <c r="B6" s="371" t="s">
        <v>235</v>
      </c>
      <c r="C6" s="259">
        <v>20954914.27</v>
      </c>
      <c r="D6" s="259">
        <v>0</v>
      </c>
      <c r="E6" s="260">
        <f t="shared" ref="E6:E12" si="1">C6+D6</f>
        <v>20954914.27</v>
      </c>
      <c r="F6" s="259">
        <v>5474099.0099999998</v>
      </c>
      <c r="G6" s="259">
        <v>5474099.0099999998</v>
      </c>
      <c r="H6" s="260">
        <f t="shared" ref="H6:H12" si="2">E6-F6</f>
        <v>15480815.26</v>
      </c>
    </row>
    <row r="7" spans="1:8" ht="19.2" customHeight="1" x14ac:dyDescent="0.2">
      <c r="A7" s="370">
        <v>1200</v>
      </c>
      <c r="B7" s="371" t="s">
        <v>236</v>
      </c>
      <c r="C7" s="259">
        <v>9668814.6300000008</v>
      </c>
      <c r="D7" s="259">
        <v>0</v>
      </c>
      <c r="E7" s="260">
        <f t="shared" si="1"/>
        <v>9668814.6300000008</v>
      </c>
      <c r="F7" s="259">
        <v>1234375.5900000001</v>
      </c>
      <c r="G7" s="259">
        <v>1234375.5900000001</v>
      </c>
      <c r="H7" s="260">
        <f t="shared" si="2"/>
        <v>8434439.040000001</v>
      </c>
    </row>
    <row r="8" spans="1:8" ht="19.2" customHeight="1" x14ac:dyDescent="0.2">
      <c r="A8" s="370">
        <v>1300</v>
      </c>
      <c r="B8" s="371" t="s">
        <v>237</v>
      </c>
      <c r="C8" s="259">
        <v>630993.67000000004</v>
      </c>
      <c r="D8" s="259">
        <v>1323206</v>
      </c>
      <c r="E8" s="260">
        <f t="shared" si="1"/>
        <v>1954199.67</v>
      </c>
      <c r="F8" s="259">
        <v>0</v>
      </c>
      <c r="G8" s="259">
        <v>0</v>
      </c>
      <c r="H8" s="260">
        <f t="shared" si="2"/>
        <v>1954199.67</v>
      </c>
    </row>
    <row r="9" spans="1:8" ht="13.05" customHeight="1" x14ac:dyDescent="0.2">
      <c r="A9" s="370">
        <v>1400</v>
      </c>
      <c r="B9" s="371" t="s">
        <v>238</v>
      </c>
      <c r="C9" s="259">
        <v>4958976.41</v>
      </c>
      <c r="D9" s="259">
        <v>0</v>
      </c>
      <c r="E9" s="260">
        <f t="shared" si="1"/>
        <v>4958976.41</v>
      </c>
      <c r="F9" s="259">
        <v>1137971.8700000001</v>
      </c>
      <c r="G9" s="259">
        <v>1137971.8700000001</v>
      </c>
      <c r="H9" s="260">
        <f t="shared" si="2"/>
        <v>3821004.54</v>
      </c>
    </row>
    <row r="10" spans="1:8" ht="19.2" customHeight="1" x14ac:dyDescent="0.2">
      <c r="A10" s="370">
        <v>1500</v>
      </c>
      <c r="B10" s="371" t="s">
        <v>239</v>
      </c>
      <c r="C10" s="259">
        <v>5194114.01</v>
      </c>
      <c r="D10" s="259">
        <v>0</v>
      </c>
      <c r="E10" s="260">
        <f t="shared" si="1"/>
        <v>5194114.01</v>
      </c>
      <c r="F10" s="259">
        <v>1399000.78</v>
      </c>
      <c r="G10" s="259">
        <v>1399000.78</v>
      </c>
      <c r="H10" s="260">
        <f t="shared" si="2"/>
        <v>3795113.2299999995</v>
      </c>
    </row>
    <row r="11" spans="1:8" ht="13.05" customHeight="1" x14ac:dyDescent="0.2">
      <c r="A11" s="370">
        <v>1600</v>
      </c>
      <c r="B11" s="371" t="s">
        <v>240</v>
      </c>
      <c r="C11" s="259">
        <v>0</v>
      </c>
      <c r="D11" s="259">
        <v>0</v>
      </c>
      <c r="E11" s="260">
        <f t="shared" si="1"/>
        <v>0</v>
      </c>
      <c r="F11" s="259">
        <v>0</v>
      </c>
      <c r="G11" s="259">
        <v>0</v>
      </c>
      <c r="H11" s="260">
        <f t="shared" si="2"/>
        <v>0</v>
      </c>
    </row>
    <row r="12" spans="1:8" ht="13.05" customHeight="1" x14ac:dyDescent="0.2">
      <c r="A12" s="370">
        <v>1700</v>
      </c>
      <c r="B12" s="371" t="s">
        <v>241</v>
      </c>
      <c r="C12" s="259">
        <v>0</v>
      </c>
      <c r="D12" s="259">
        <v>0</v>
      </c>
      <c r="E12" s="260">
        <f t="shared" si="1"/>
        <v>0</v>
      </c>
      <c r="F12" s="259">
        <v>0</v>
      </c>
      <c r="G12" s="259">
        <v>0</v>
      </c>
      <c r="H12" s="260">
        <f t="shared" si="2"/>
        <v>0</v>
      </c>
    </row>
    <row r="13" spans="1:8" ht="13.05" customHeight="1" x14ac:dyDescent="0.2">
      <c r="A13" s="983" t="s">
        <v>81</v>
      </c>
      <c r="B13" s="984"/>
      <c r="C13" s="258">
        <f t="shared" ref="C13:H13" si="3">SUM(C14:C22)</f>
        <v>1856827.24</v>
      </c>
      <c r="D13" s="258">
        <f>SUM(D14:D22)</f>
        <v>200855.2</v>
      </c>
      <c r="E13" s="258">
        <f t="shared" si="3"/>
        <v>2057682.44</v>
      </c>
      <c r="F13" s="258">
        <f t="shared" si="3"/>
        <v>497444.16000000009</v>
      </c>
      <c r="G13" s="258">
        <f t="shared" si="3"/>
        <v>497444.16000000009</v>
      </c>
      <c r="H13" s="258">
        <f t="shared" si="3"/>
        <v>1560238.2799999998</v>
      </c>
    </row>
    <row r="14" spans="1:8" ht="19.2" customHeight="1" x14ac:dyDescent="0.2">
      <c r="A14" s="370">
        <v>2100</v>
      </c>
      <c r="B14" s="371" t="s">
        <v>242</v>
      </c>
      <c r="C14" s="259">
        <v>568331.43999999994</v>
      </c>
      <c r="D14" s="259">
        <v>81684.97</v>
      </c>
      <c r="E14" s="260">
        <f t="shared" ref="E14:E22" si="4">C14+D14</f>
        <v>650016.40999999992</v>
      </c>
      <c r="F14" s="259">
        <v>251674.01</v>
      </c>
      <c r="G14" s="259">
        <v>251674.01</v>
      </c>
      <c r="H14" s="260">
        <f t="shared" ref="H14:H22" si="5">E14-F14</f>
        <v>398342.39999999991</v>
      </c>
    </row>
    <row r="15" spans="1:8" ht="13.05" customHeight="1" x14ac:dyDescent="0.2">
      <c r="A15" s="370">
        <v>2200</v>
      </c>
      <c r="B15" s="371" t="s">
        <v>243</v>
      </c>
      <c r="C15" s="259">
        <v>147368.4</v>
      </c>
      <c r="D15" s="259">
        <v>0</v>
      </c>
      <c r="E15" s="260">
        <f t="shared" si="4"/>
        <v>147368.4</v>
      </c>
      <c r="F15" s="259">
        <v>24090.53</v>
      </c>
      <c r="G15" s="259">
        <v>24090.53</v>
      </c>
      <c r="H15" s="260">
        <f t="shared" si="5"/>
        <v>123277.87</v>
      </c>
    </row>
    <row r="16" spans="1:8" ht="19.2" customHeight="1" x14ac:dyDescent="0.2">
      <c r="A16" s="370">
        <v>2300</v>
      </c>
      <c r="B16" s="371" t="s">
        <v>244</v>
      </c>
      <c r="C16" s="259">
        <v>17260</v>
      </c>
      <c r="D16" s="259">
        <v>0</v>
      </c>
      <c r="E16" s="260">
        <f t="shared" si="4"/>
        <v>17260</v>
      </c>
      <c r="F16" s="259">
        <v>0</v>
      </c>
      <c r="G16" s="259">
        <v>0</v>
      </c>
      <c r="H16" s="260">
        <f t="shared" si="5"/>
        <v>17260</v>
      </c>
    </row>
    <row r="17" spans="1:8" ht="19.2" customHeight="1" x14ac:dyDescent="0.2">
      <c r="A17" s="370">
        <v>2400</v>
      </c>
      <c r="B17" s="371" t="s">
        <v>245</v>
      </c>
      <c r="C17" s="259">
        <v>74500</v>
      </c>
      <c r="D17" s="259">
        <v>86690.23</v>
      </c>
      <c r="E17" s="260">
        <f t="shared" si="4"/>
        <v>161190.22999999998</v>
      </c>
      <c r="F17" s="259">
        <v>65469.4</v>
      </c>
      <c r="G17" s="259">
        <v>65469.4</v>
      </c>
      <c r="H17" s="260">
        <f t="shared" si="5"/>
        <v>95720.829999999987</v>
      </c>
    </row>
    <row r="18" spans="1:8" ht="19.2" customHeight="1" x14ac:dyDescent="0.2">
      <c r="A18" s="370">
        <v>2500</v>
      </c>
      <c r="B18" s="371" t="s">
        <v>246</v>
      </c>
      <c r="C18" s="259">
        <v>201172.4</v>
      </c>
      <c r="D18" s="259">
        <v>0</v>
      </c>
      <c r="E18" s="260">
        <f t="shared" si="4"/>
        <v>201172.4</v>
      </c>
      <c r="F18" s="259">
        <v>38709</v>
      </c>
      <c r="G18" s="259">
        <v>38709</v>
      </c>
      <c r="H18" s="260">
        <f t="shared" si="5"/>
        <v>162463.4</v>
      </c>
    </row>
    <row r="19" spans="1:8" ht="13.05" customHeight="1" x14ac:dyDescent="0.2">
      <c r="A19" s="370">
        <v>2600</v>
      </c>
      <c r="B19" s="371" t="s">
        <v>247</v>
      </c>
      <c r="C19" s="259">
        <v>528000</v>
      </c>
      <c r="D19" s="259">
        <v>0</v>
      </c>
      <c r="E19" s="260">
        <f t="shared" si="4"/>
        <v>528000</v>
      </c>
      <c r="F19" s="259">
        <v>65839.649999999994</v>
      </c>
      <c r="G19" s="259">
        <v>65839.649999999994</v>
      </c>
      <c r="H19" s="260">
        <f t="shared" si="5"/>
        <v>462160.35</v>
      </c>
    </row>
    <row r="20" spans="1:8" ht="19.2" customHeight="1" x14ac:dyDescent="0.2">
      <c r="A20" s="370">
        <v>2700</v>
      </c>
      <c r="B20" s="371" t="s">
        <v>248</v>
      </c>
      <c r="C20" s="259">
        <v>93755</v>
      </c>
      <c r="D20" s="259">
        <v>0</v>
      </c>
      <c r="E20" s="260">
        <f t="shared" si="4"/>
        <v>93755</v>
      </c>
      <c r="F20" s="259">
        <v>4989.07</v>
      </c>
      <c r="G20" s="259">
        <v>4989.07</v>
      </c>
      <c r="H20" s="260">
        <f t="shared" si="5"/>
        <v>88765.93</v>
      </c>
    </row>
    <row r="21" spans="1:8" ht="19.2" customHeight="1" x14ac:dyDescent="0.2">
      <c r="A21" s="370">
        <v>2800</v>
      </c>
      <c r="B21" s="371" t="s">
        <v>249</v>
      </c>
      <c r="C21" s="259">
        <v>0</v>
      </c>
      <c r="D21" s="259">
        <v>0</v>
      </c>
      <c r="E21" s="260">
        <f t="shared" si="4"/>
        <v>0</v>
      </c>
      <c r="F21" s="259">
        <v>0</v>
      </c>
      <c r="G21" s="259">
        <v>0</v>
      </c>
      <c r="H21" s="260">
        <f t="shared" si="5"/>
        <v>0</v>
      </c>
    </row>
    <row r="22" spans="1:8" ht="19.2" customHeight="1" x14ac:dyDescent="0.2">
      <c r="A22" s="370">
        <v>2900</v>
      </c>
      <c r="B22" s="371" t="s">
        <v>250</v>
      </c>
      <c r="C22" s="259">
        <v>226440</v>
      </c>
      <c r="D22" s="259">
        <v>32480</v>
      </c>
      <c r="E22" s="260">
        <f t="shared" si="4"/>
        <v>258920</v>
      </c>
      <c r="F22" s="259">
        <v>46672.5</v>
      </c>
      <c r="G22" s="259">
        <v>46672.5</v>
      </c>
      <c r="H22" s="260">
        <f t="shared" si="5"/>
        <v>212247.5</v>
      </c>
    </row>
    <row r="23" spans="1:8" ht="13.05" customHeight="1" x14ac:dyDescent="0.2">
      <c r="A23" s="983" t="s">
        <v>82</v>
      </c>
      <c r="B23" s="984"/>
      <c r="C23" s="258">
        <f t="shared" ref="C23:H23" si="6">SUM(C24:C32)</f>
        <v>10130452.870000001</v>
      </c>
      <c r="D23" s="258">
        <f t="shared" si="6"/>
        <v>2308237.9699999997</v>
      </c>
      <c r="E23" s="258">
        <f t="shared" si="6"/>
        <v>12438690.840000002</v>
      </c>
      <c r="F23" s="258">
        <f t="shared" si="6"/>
        <v>1824264.2799999998</v>
      </c>
      <c r="G23" s="258">
        <f t="shared" si="6"/>
        <v>1824264.2799999998</v>
      </c>
      <c r="H23" s="258">
        <f t="shared" si="6"/>
        <v>10614426.560000001</v>
      </c>
    </row>
    <row r="24" spans="1:8" ht="13.05" customHeight="1" x14ac:dyDescent="0.2">
      <c r="A24" s="370">
        <v>3100</v>
      </c>
      <c r="B24" s="371" t="s">
        <v>251</v>
      </c>
      <c r="C24" s="259">
        <v>1310072.71</v>
      </c>
      <c r="D24" s="259">
        <v>0</v>
      </c>
      <c r="E24" s="260">
        <f t="shared" ref="E24:E32" si="7">C24+D24</f>
        <v>1310072.71</v>
      </c>
      <c r="F24" s="259">
        <v>245626.55</v>
      </c>
      <c r="G24" s="259">
        <v>245626.55</v>
      </c>
      <c r="H24" s="260">
        <f t="shared" ref="H24:H32" si="8">E24-F24</f>
        <v>1064446.1599999999</v>
      </c>
    </row>
    <row r="25" spans="1:8" ht="13.05" customHeight="1" x14ac:dyDescent="0.2">
      <c r="A25" s="370">
        <v>3200</v>
      </c>
      <c r="B25" s="371" t="s">
        <v>252</v>
      </c>
      <c r="C25" s="259">
        <v>746788.56</v>
      </c>
      <c r="D25" s="259">
        <v>76891.520000000004</v>
      </c>
      <c r="E25" s="260">
        <f t="shared" si="7"/>
        <v>823680.08000000007</v>
      </c>
      <c r="F25" s="259">
        <v>23949</v>
      </c>
      <c r="G25" s="259">
        <v>23949</v>
      </c>
      <c r="H25" s="260">
        <f t="shared" si="8"/>
        <v>799731.08000000007</v>
      </c>
    </row>
    <row r="26" spans="1:8" ht="19.2" customHeight="1" x14ac:dyDescent="0.2">
      <c r="A26" s="370">
        <v>3300</v>
      </c>
      <c r="B26" s="371" t="s">
        <v>253</v>
      </c>
      <c r="C26" s="259">
        <v>3264304.86</v>
      </c>
      <c r="D26" s="259">
        <v>0</v>
      </c>
      <c r="E26" s="260">
        <f t="shared" si="7"/>
        <v>3264304.86</v>
      </c>
      <c r="F26" s="259">
        <v>358021.08</v>
      </c>
      <c r="G26" s="259">
        <v>358021.08</v>
      </c>
      <c r="H26" s="260">
        <f t="shared" si="8"/>
        <v>2906283.78</v>
      </c>
    </row>
    <row r="27" spans="1:8" ht="19.2" customHeight="1" x14ac:dyDescent="0.2">
      <c r="A27" s="370">
        <v>3400</v>
      </c>
      <c r="B27" s="371" t="s">
        <v>254</v>
      </c>
      <c r="C27" s="259">
        <v>467191.94</v>
      </c>
      <c r="D27" s="259">
        <v>0</v>
      </c>
      <c r="E27" s="260">
        <f t="shared" si="7"/>
        <v>467191.94</v>
      </c>
      <c r="F27" s="259">
        <v>32114.33</v>
      </c>
      <c r="G27" s="259">
        <v>32114.33</v>
      </c>
      <c r="H27" s="260">
        <f t="shared" si="8"/>
        <v>435077.61</v>
      </c>
    </row>
    <row r="28" spans="1:8" ht="19.2" customHeight="1" x14ac:dyDescent="0.2">
      <c r="A28" s="370">
        <v>3500</v>
      </c>
      <c r="B28" s="371" t="s">
        <v>255</v>
      </c>
      <c r="C28" s="259">
        <v>2807125.06</v>
      </c>
      <c r="D28" s="259">
        <v>1800448.45</v>
      </c>
      <c r="E28" s="260">
        <f t="shared" si="7"/>
        <v>4607573.51</v>
      </c>
      <c r="F28" s="259">
        <v>916589.32</v>
      </c>
      <c r="G28" s="259">
        <v>916589.32</v>
      </c>
      <c r="H28" s="260">
        <f t="shared" si="8"/>
        <v>3690984.19</v>
      </c>
    </row>
    <row r="29" spans="1:8" ht="19.2" customHeight="1" x14ac:dyDescent="0.2">
      <c r="A29" s="370">
        <v>3600</v>
      </c>
      <c r="B29" s="371" t="s">
        <v>256</v>
      </c>
      <c r="C29" s="259">
        <v>225500</v>
      </c>
      <c r="D29" s="259">
        <v>0</v>
      </c>
      <c r="E29" s="260">
        <f t="shared" si="7"/>
        <v>225500</v>
      </c>
      <c r="F29" s="259">
        <v>16900</v>
      </c>
      <c r="G29" s="259">
        <v>16900</v>
      </c>
      <c r="H29" s="260">
        <f t="shared" si="8"/>
        <v>208600</v>
      </c>
    </row>
    <row r="30" spans="1:8" ht="13.05" customHeight="1" x14ac:dyDescent="0.2">
      <c r="A30" s="370">
        <v>3700</v>
      </c>
      <c r="B30" s="371" t="s">
        <v>257</v>
      </c>
      <c r="C30" s="259">
        <v>99700</v>
      </c>
      <c r="D30" s="259">
        <v>100</v>
      </c>
      <c r="E30" s="260">
        <f t="shared" si="7"/>
        <v>99800</v>
      </c>
      <c r="F30" s="259">
        <v>6718</v>
      </c>
      <c r="G30" s="259">
        <v>6718</v>
      </c>
      <c r="H30" s="260">
        <f t="shared" si="8"/>
        <v>93082</v>
      </c>
    </row>
    <row r="31" spans="1:8" ht="13.05" customHeight="1" x14ac:dyDescent="0.2">
      <c r="A31" s="370">
        <v>3800</v>
      </c>
      <c r="B31" s="371" t="s">
        <v>258</v>
      </c>
      <c r="C31" s="259">
        <v>496350</v>
      </c>
      <c r="D31" s="259">
        <v>8000</v>
      </c>
      <c r="E31" s="260">
        <f t="shared" si="7"/>
        <v>504350</v>
      </c>
      <c r="F31" s="259">
        <v>23902</v>
      </c>
      <c r="G31" s="259">
        <v>23902</v>
      </c>
      <c r="H31" s="260">
        <f t="shared" si="8"/>
        <v>480448</v>
      </c>
    </row>
    <row r="32" spans="1:8" ht="13.05" customHeight="1" x14ac:dyDescent="0.2">
      <c r="A32" s="370">
        <v>3900</v>
      </c>
      <c r="B32" s="371" t="s">
        <v>259</v>
      </c>
      <c r="C32" s="259">
        <v>713419.74</v>
      </c>
      <c r="D32" s="259">
        <v>422798</v>
      </c>
      <c r="E32" s="260">
        <f t="shared" si="7"/>
        <v>1136217.74</v>
      </c>
      <c r="F32" s="259">
        <v>200444</v>
      </c>
      <c r="G32" s="259">
        <v>200444</v>
      </c>
      <c r="H32" s="260">
        <f t="shared" si="8"/>
        <v>935773.74</v>
      </c>
    </row>
    <row r="33" spans="1:9" ht="13.05" customHeight="1" x14ac:dyDescent="0.2">
      <c r="A33" s="983" t="s">
        <v>83</v>
      </c>
      <c r="B33" s="984"/>
      <c r="C33" s="258">
        <f t="shared" ref="C33:H33" si="9">SUM(C34:C42)</f>
        <v>0</v>
      </c>
      <c r="D33" s="258">
        <f t="shared" si="9"/>
        <v>0</v>
      </c>
      <c r="E33" s="258">
        <f t="shared" si="9"/>
        <v>0</v>
      </c>
      <c r="F33" s="258">
        <f t="shared" si="9"/>
        <v>0</v>
      </c>
      <c r="G33" s="258">
        <f t="shared" si="9"/>
        <v>0</v>
      </c>
      <c r="H33" s="258">
        <f t="shared" si="9"/>
        <v>0</v>
      </c>
    </row>
    <row r="34" spans="1:9" ht="19.2" customHeight="1" x14ac:dyDescent="0.2">
      <c r="A34" s="370">
        <v>4100</v>
      </c>
      <c r="B34" s="371" t="s">
        <v>84</v>
      </c>
      <c r="C34" s="259">
        <v>0</v>
      </c>
      <c r="D34" s="259">
        <v>0</v>
      </c>
      <c r="E34" s="260">
        <f t="shared" ref="E34:E42" si="10">C34+D34</f>
        <v>0</v>
      </c>
      <c r="F34" s="259">
        <v>0</v>
      </c>
      <c r="G34" s="259">
        <v>0</v>
      </c>
      <c r="H34" s="260">
        <f t="shared" ref="H34:H42" si="11">E34-F34</f>
        <v>0</v>
      </c>
    </row>
    <row r="35" spans="1:9" ht="19.2" customHeight="1" x14ac:dyDescent="0.2">
      <c r="A35" s="370">
        <v>4200</v>
      </c>
      <c r="B35" s="371" t="s">
        <v>85</v>
      </c>
      <c r="C35" s="259">
        <v>0</v>
      </c>
      <c r="D35" s="259">
        <v>0</v>
      </c>
      <c r="E35" s="260">
        <f t="shared" si="10"/>
        <v>0</v>
      </c>
      <c r="F35" s="259">
        <v>0</v>
      </c>
      <c r="G35" s="259">
        <v>0</v>
      </c>
      <c r="H35" s="260">
        <f t="shared" si="11"/>
        <v>0</v>
      </c>
    </row>
    <row r="36" spans="1:9" ht="13.05" customHeight="1" x14ac:dyDescent="0.2">
      <c r="A36" s="370">
        <v>4300</v>
      </c>
      <c r="B36" s="371" t="s">
        <v>86</v>
      </c>
      <c r="C36" s="259">
        <v>0</v>
      </c>
      <c r="D36" s="259">
        <v>0</v>
      </c>
      <c r="E36" s="260">
        <f t="shared" si="10"/>
        <v>0</v>
      </c>
      <c r="F36" s="259">
        <v>0</v>
      </c>
      <c r="G36" s="259">
        <v>0</v>
      </c>
      <c r="H36" s="260">
        <f t="shared" si="11"/>
        <v>0</v>
      </c>
    </row>
    <row r="37" spans="1:9" ht="13.05" customHeight="1" x14ac:dyDescent="0.2">
      <c r="A37" s="370">
        <v>4400</v>
      </c>
      <c r="B37" s="371" t="s">
        <v>87</v>
      </c>
      <c r="C37" s="259">
        <v>0</v>
      </c>
      <c r="D37" s="259">
        <v>0</v>
      </c>
      <c r="E37" s="260">
        <f t="shared" si="10"/>
        <v>0</v>
      </c>
      <c r="F37" s="259">
        <v>0</v>
      </c>
      <c r="G37" s="259">
        <v>0</v>
      </c>
      <c r="H37" s="260">
        <f t="shared" si="11"/>
        <v>0</v>
      </c>
    </row>
    <row r="38" spans="1:9" ht="13.05" customHeight="1" x14ac:dyDescent="0.2">
      <c r="A38" s="873">
        <v>4500</v>
      </c>
      <c r="B38" s="874" t="s">
        <v>88</v>
      </c>
      <c r="C38" s="875">
        <v>0</v>
      </c>
      <c r="D38" s="875">
        <v>0</v>
      </c>
      <c r="E38" s="876">
        <f t="shared" si="10"/>
        <v>0</v>
      </c>
      <c r="F38" s="875">
        <v>0</v>
      </c>
      <c r="G38" s="875">
        <v>0</v>
      </c>
      <c r="H38" s="876">
        <f t="shared" si="11"/>
        <v>0</v>
      </c>
      <c r="I38" s="6">
        <v>6</v>
      </c>
    </row>
    <row r="39" spans="1:9" ht="19.2" customHeight="1" x14ac:dyDescent="0.2">
      <c r="A39" s="877">
        <v>4600</v>
      </c>
      <c r="B39" s="878" t="s">
        <v>260</v>
      </c>
      <c r="C39" s="879">
        <v>0</v>
      </c>
      <c r="D39" s="879">
        <v>0</v>
      </c>
      <c r="E39" s="880">
        <f t="shared" si="10"/>
        <v>0</v>
      </c>
      <c r="F39" s="879">
        <v>0</v>
      </c>
      <c r="G39" s="879">
        <v>0</v>
      </c>
      <c r="H39" s="880">
        <f t="shared" si="11"/>
        <v>0</v>
      </c>
    </row>
    <row r="40" spans="1:9" ht="13.05" customHeight="1" x14ac:dyDescent="0.2">
      <c r="A40" s="370">
        <v>4700</v>
      </c>
      <c r="B40" s="371" t="s">
        <v>90</v>
      </c>
      <c r="C40" s="259">
        <v>0</v>
      </c>
      <c r="D40" s="259">
        <v>0</v>
      </c>
      <c r="E40" s="260">
        <f t="shared" si="10"/>
        <v>0</v>
      </c>
      <c r="F40" s="259">
        <v>0</v>
      </c>
      <c r="G40" s="259">
        <v>0</v>
      </c>
      <c r="H40" s="260">
        <f t="shared" si="11"/>
        <v>0</v>
      </c>
    </row>
    <row r="41" spans="1:9" ht="13.05" customHeight="1" x14ac:dyDescent="0.2">
      <c r="A41" s="370">
        <v>4800</v>
      </c>
      <c r="B41" s="371" t="s">
        <v>91</v>
      </c>
      <c r="C41" s="259">
        <v>0</v>
      </c>
      <c r="D41" s="259">
        <v>0</v>
      </c>
      <c r="E41" s="260">
        <f t="shared" si="10"/>
        <v>0</v>
      </c>
      <c r="F41" s="259">
        <v>0</v>
      </c>
      <c r="G41" s="259">
        <v>0</v>
      </c>
      <c r="H41" s="260">
        <f t="shared" si="11"/>
        <v>0</v>
      </c>
    </row>
    <row r="42" spans="1:9" ht="13.05" customHeight="1" x14ac:dyDescent="0.2">
      <c r="A42" s="370">
        <v>4900</v>
      </c>
      <c r="B42" s="371" t="s">
        <v>92</v>
      </c>
      <c r="C42" s="259">
        <v>0</v>
      </c>
      <c r="D42" s="259">
        <v>0</v>
      </c>
      <c r="E42" s="260">
        <f t="shared" si="10"/>
        <v>0</v>
      </c>
      <c r="F42" s="259">
        <v>0</v>
      </c>
      <c r="G42" s="259">
        <v>0</v>
      </c>
      <c r="H42" s="260">
        <f t="shared" si="11"/>
        <v>0</v>
      </c>
    </row>
    <row r="43" spans="1:9" ht="13.05" customHeight="1" x14ac:dyDescent="0.2">
      <c r="A43" s="983" t="s">
        <v>261</v>
      </c>
      <c r="B43" s="984"/>
      <c r="C43" s="258">
        <f t="shared" ref="C43:H43" si="12">SUM(C44:C52)</f>
        <v>966152.8</v>
      </c>
      <c r="D43" s="258">
        <f t="shared" si="12"/>
        <v>2258513.7000000002</v>
      </c>
      <c r="E43" s="258">
        <f t="shared" si="12"/>
        <v>3224666.5</v>
      </c>
      <c r="F43" s="258">
        <f t="shared" si="12"/>
        <v>2254513.7000000002</v>
      </c>
      <c r="G43" s="258">
        <f t="shared" si="12"/>
        <v>2254513.7000000002</v>
      </c>
      <c r="H43" s="258">
        <f t="shared" si="12"/>
        <v>970152.79999999981</v>
      </c>
    </row>
    <row r="44" spans="1:9" ht="13.05" customHeight="1" x14ac:dyDescent="0.2">
      <c r="A44" s="370">
        <v>5100</v>
      </c>
      <c r="B44" s="371" t="s">
        <v>262</v>
      </c>
      <c r="C44" s="259">
        <v>827000</v>
      </c>
      <c r="D44" s="259">
        <v>109040</v>
      </c>
      <c r="E44" s="260">
        <f t="shared" ref="E44:E52" si="13">C44+D44</f>
        <v>936040</v>
      </c>
      <c r="F44" s="259">
        <v>109040</v>
      </c>
      <c r="G44" s="259">
        <v>109040</v>
      </c>
      <c r="H44" s="260">
        <f t="shared" ref="H44:H52" si="14">E44-F44</f>
        <v>827000</v>
      </c>
    </row>
    <row r="45" spans="1:9" ht="20.399999999999999" customHeight="1" x14ac:dyDescent="0.2">
      <c r="A45" s="370">
        <v>5200</v>
      </c>
      <c r="B45" s="371" t="s">
        <v>263</v>
      </c>
      <c r="C45" s="259">
        <v>0</v>
      </c>
      <c r="D45" s="259">
        <v>0</v>
      </c>
      <c r="E45" s="260">
        <f t="shared" si="13"/>
        <v>0</v>
      </c>
      <c r="F45" s="259">
        <v>0</v>
      </c>
      <c r="G45" s="259">
        <v>0</v>
      </c>
      <c r="H45" s="260">
        <f t="shared" si="14"/>
        <v>0</v>
      </c>
    </row>
    <row r="46" spans="1:9" ht="20.399999999999999" customHeight="1" x14ac:dyDescent="0.2">
      <c r="A46" s="370">
        <v>5300</v>
      </c>
      <c r="B46" s="371" t="s">
        <v>264</v>
      </c>
      <c r="C46" s="259">
        <v>0</v>
      </c>
      <c r="D46" s="259">
        <v>4000</v>
      </c>
      <c r="E46" s="260">
        <f t="shared" si="13"/>
        <v>4000</v>
      </c>
      <c r="F46" s="259">
        <v>0</v>
      </c>
      <c r="G46" s="259">
        <v>0</v>
      </c>
      <c r="H46" s="260">
        <f t="shared" si="14"/>
        <v>4000</v>
      </c>
    </row>
    <row r="47" spans="1:9" ht="13.05" customHeight="1" x14ac:dyDescent="0.2">
      <c r="A47" s="370">
        <v>5400</v>
      </c>
      <c r="B47" s="371" t="s">
        <v>265</v>
      </c>
      <c r="C47" s="259">
        <v>9000</v>
      </c>
      <c r="D47" s="259">
        <v>0</v>
      </c>
      <c r="E47" s="260">
        <f t="shared" si="13"/>
        <v>9000</v>
      </c>
      <c r="F47" s="259">
        <v>0</v>
      </c>
      <c r="G47" s="259">
        <v>0</v>
      </c>
      <c r="H47" s="260">
        <f t="shared" si="14"/>
        <v>9000</v>
      </c>
    </row>
    <row r="48" spans="1:9" ht="13.05" customHeight="1" x14ac:dyDescent="0.2">
      <c r="A48" s="370">
        <v>5500</v>
      </c>
      <c r="B48" s="371" t="s">
        <v>266</v>
      </c>
      <c r="C48" s="259">
        <v>0</v>
      </c>
      <c r="D48" s="259">
        <v>0</v>
      </c>
      <c r="E48" s="260">
        <f t="shared" si="13"/>
        <v>0</v>
      </c>
      <c r="F48" s="259">
        <v>0</v>
      </c>
      <c r="G48" s="259">
        <v>0</v>
      </c>
      <c r="H48" s="260">
        <f t="shared" si="14"/>
        <v>0</v>
      </c>
    </row>
    <row r="49" spans="1:8" ht="19.2" customHeight="1" x14ac:dyDescent="0.2">
      <c r="A49" s="370">
        <v>5600</v>
      </c>
      <c r="B49" s="371" t="s">
        <v>267</v>
      </c>
      <c r="C49" s="259">
        <v>130152.8</v>
      </c>
      <c r="D49" s="259">
        <v>2145473.7000000002</v>
      </c>
      <c r="E49" s="260">
        <f t="shared" si="13"/>
        <v>2275626.5</v>
      </c>
      <c r="F49" s="259">
        <v>2145473.7000000002</v>
      </c>
      <c r="G49" s="259">
        <v>2145473.7000000002</v>
      </c>
      <c r="H49" s="260">
        <f t="shared" si="14"/>
        <v>130152.79999999981</v>
      </c>
    </row>
    <row r="50" spans="1:8" ht="13.05" customHeight="1" x14ac:dyDescent="0.2">
      <c r="A50" s="370">
        <v>5700</v>
      </c>
      <c r="B50" s="371" t="s">
        <v>268</v>
      </c>
      <c r="C50" s="259">
        <v>0</v>
      </c>
      <c r="D50" s="259">
        <v>0</v>
      </c>
      <c r="E50" s="260">
        <f t="shared" si="13"/>
        <v>0</v>
      </c>
      <c r="F50" s="259">
        <v>0</v>
      </c>
      <c r="G50" s="259">
        <v>0</v>
      </c>
      <c r="H50" s="260">
        <f t="shared" si="14"/>
        <v>0</v>
      </c>
    </row>
    <row r="51" spans="1:8" ht="13.05" customHeight="1" x14ac:dyDescent="0.2">
      <c r="A51" s="370">
        <v>5800</v>
      </c>
      <c r="B51" s="371" t="s">
        <v>269</v>
      </c>
      <c r="C51" s="259">
        <v>0</v>
      </c>
      <c r="D51" s="259">
        <v>0</v>
      </c>
      <c r="E51" s="260">
        <f t="shared" si="13"/>
        <v>0</v>
      </c>
      <c r="F51" s="259">
        <v>0</v>
      </c>
      <c r="G51" s="259">
        <v>0</v>
      </c>
      <c r="H51" s="260">
        <f t="shared" si="14"/>
        <v>0</v>
      </c>
    </row>
    <row r="52" spans="1:8" ht="13.05" customHeight="1" x14ac:dyDescent="0.2">
      <c r="A52" s="370">
        <v>5900</v>
      </c>
      <c r="B52" s="371" t="s">
        <v>30</v>
      </c>
      <c r="C52" s="259">
        <v>0</v>
      </c>
      <c r="D52" s="259">
        <v>0</v>
      </c>
      <c r="E52" s="260">
        <f t="shared" si="13"/>
        <v>0</v>
      </c>
      <c r="F52" s="259">
        <v>0</v>
      </c>
      <c r="G52" s="259">
        <v>0</v>
      </c>
      <c r="H52" s="260">
        <f t="shared" si="14"/>
        <v>0</v>
      </c>
    </row>
    <row r="53" spans="1:8" ht="13.05" customHeight="1" x14ac:dyDescent="0.2">
      <c r="A53" s="983" t="s">
        <v>109</v>
      </c>
      <c r="B53" s="984"/>
      <c r="C53" s="258">
        <f t="shared" ref="C53:H53" si="15">SUM(C54:C56)</f>
        <v>0</v>
      </c>
      <c r="D53" s="258">
        <f t="shared" si="15"/>
        <v>0</v>
      </c>
      <c r="E53" s="258">
        <f t="shared" si="15"/>
        <v>0</v>
      </c>
      <c r="F53" s="258">
        <f t="shared" si="15"/>
        <v>0</v>
      </c>
      <c r="G53" s="258">
        <f t="shared" si="15"/>
        <v>0</v>
      </c>
      <c r="H53" s="258">
        <f t="shared" si="15"/>
        <v>0</v>
      </c>
    </row>
    <row r="54" spans="1:8" ht="19.2" customHeight="1" x14ac:dyDescent="0.2">
      <c r="A54" s="370">
        <v>6100</v>
      </c>
      <c r="B54" s="371" t="s">
        <v>270</v>
      </c>
      <c r="C54" s="259">
        <v>0</v>
      </c>
      <c r="D54" s="259">
        <v>0</v>
      </c>
      <c r="E54" s="260">
        <f>C54+D54</f>
        <v>0</v>
      </c>
      <c r="F54" s="259">
        <v>0</v>
      </c>
      <c r="G54" s="259">
        <v>0</v>
      </c>
      <c r="H54" s="260">
        <f>E54-F54</f>
        <v>0</v>
      </c>
    </row>
    <row r="55" spans="1:8" ht="13.05" customHeight="1" x14ac:dyDescent="0.2">
      <c r="A55" s="370">
        <v>6200</v>
      </c>
      <c r="B55" s="371" t="s">
        <v>271</v>
      </c>
      <c r="C55" s="259">
        <v>0</v>
      </c>
      <c r="D55" s="259">
        <v>0</v>
      </c>
      <c r="E55" s="260">
        <f t="shared" ref="E55:E56" si="16">C55+D55</f>
        <v>0</v>
      </c>
      <c r="F55" s="259">
        <v>0</v>
      </c>
      <c r="G55" s="259">
        <v>0</v>
      </c>
      <c r="H55" s="260">
        <f t="shared" ref="H55:H56" si="17">E55-F55</f>
        <v>0</v>
      </c>
    </row>
    <row r="56" spans="1:8" ht="19.2" customHeight="1" x14ac:dyDescent="0.2">
      <c r="A56" s="370">
        <v>6300</v>
      </c>
      <c r="B56" s="371" t="s">
        <v>272</v>
      </c>
      <c r="C56" s="259">
        <v>0</v>
      </c>
      <c r="D56" s="259">
        <v>0</v>
      </c>
      <c r="E56" s="260">
        <f t="shared" si="16"/>
        <v>0</v>
      </c>
      <c r="F56" s="259">
        <v>0</v>
      </c>
      <c r="G56" s="259">
        <v>0</v>
      </c>
      <c r="H56" s="260">
        <f t="shared" si="17"/>
        <v>0</v>
      </c>
    </row>
    <row r="57" spans="1:8" ht="13.05" customHeight="1" x14ac:dyDescent="0.2">
      <c r="A57" s="983" t="s">
        <v>273</v>
      </c>
      <c r="B57" s="984"/>
      <c r="C57" s="258">
        <f t="shared" ref="C57:H57" si="18">SUM(C58:C64)</f>
        <v>0</v>
      </c>
      <c r="D57" s="258">
        <f t="shared" si="18"/>
        <v>0</v>
      </c>
      <c r="E57" s="258">
        <f t="shared" si="18"/>
        <v>0</v>
      </c>
      <c r="F57" s="258">
        <f t="shared" si="18"/>
        <v>0</v>
      </c>
      <c r="G57" s="258">
        <f t="shared" si="18"/>
        <v>0</v>
      </c>
      <c r="H57" s="258">
        <f t="shared" si="18"/>
        <v>0</v>
      </c>
    </row>
    <row r="58" spans="1:8" ht="19.2" customHeight="1" x14ac:dyDescent="0.2">
      <c r="A58" s="370">
        <v>7100</v>
      </c>
      <c r="B58" s="371" t="s">
        <v>274</v>
      </c>
      <c r="C58" s="259">
        <v>0</v>
      </c>
      <c r="D58" s="259">
        <v>0</v>
      </c>
      <c r="E58" s="260">
        <f t="shared" ref="E58:E64" si="19">C58+D58</f>
        <v>0</v>
      </c>
      <c r="F58" s="259">
        <v>0</v>
      </c>
      <c r="G58" s="259">
        <v>0</v>
      </c>
      <c r="H58" s="260">
        <f t="shared" ref="H58:H64" si="20">E58-F58</f>
        <v>0</v>
      </c>
    </row>
    <row r="59" spans="1:8" ht="13.05" customHeight="1" x14ac:dyDescent="0.2">
      <c r="A59" s="370">
        <v>7200</v>
      </c>
      <c r="B59" s="371" t="s">
        <v>275</v>
      </c>
      <c r="C59" s="259">
        <v>0</v>
      </c>
      <c r="D59" s="259">
        <v>0</v>
      </c>
      <c r="E59" s="260">
        <f t="shared" si="19"/>
        <v>0</v>
      </c>
      <c r="F59" s="259">
        <v>0</v>
      </c>
      <c r="G59" s="259">
        <v>0</v>
      </c>
      <c r="H59" s="260">
        <f t="shared" si="20"/>
        <v>0</v>
      </c>
    </row>
    <row r="60" spans="1:8" ht="13.05" customHeight="1" x14ac:dyDescent="0.2">
      <c r="A60" s="370">
        <v>7300</v>
      </c>
      <c r="B60" s="371" t="s">
        <v>276</v>
      </c>
      <c r="C60" s="259">
        <v>0</v>
      </c>
      <c r="D60" s="259">
        <v>0</v>
      </c>
      <c r="E60" s="260">
        <f t="shared" si="19"/>
        <v>0</v>
      </c>
      <c r="F60" s="259">
        <v>0</v>
      </c>
      <c r="G60" s="259">
        <v>0</v>
      </c>
      <c r="H60" s="260">
        <f t="shared" si="20"/>
        <v>0</v>
      </c>
    </row>
    <row r="61" spans="1:8" ht="13.05" customHeight="1" x14ac:dyDescent="0.2">
      <c r="A61" s="370">
        <v>7400</v>
      </c>
      <c r="B61" s="371" t="s">
        <v>277</v>
      </c>
      <c r="C61" s="259">
        <v>0</v>
      </c>
      <c r="D61" s="259">
        <v>0</v>
      </c>
      <c r="E61" s="260">
        <f t="shared" si="19"/>
        <v>0</v>
      </c>
      <c r="F61" s="259">
        <v>0</v>
      </c>
      <c r="G61" s="259">
        <v>0</v>
      </c>
      <c r="H61" s="260">
        <f t="shared" si="20"/>
        <v>0</v>
      </c>
    </row>
    <row r="62" spans="1:8" ht="19.2" customHeight="1" x14ac:dyDescent="0.2">
      <c r="A62" s="370">
        <v>7500</v>
      </c>
      <c r="B62" s="371" t="s">
        <v>278</v>
      </c>
      <c r="C62" s="259">
        <v>0</v>
      </c>
      <c r="D62" s="259">
        <v>0</v>
      </c>
      <c r="E62" s="260">
        <f t="shared" si="19"/>
        <v>0</v>
      </c>
      <c r="F62" s="259">
        <v>0</v>
      </c>
      <c r="G62" s="259">
        <v>0</v>
      </c>
      <c r="H62" s="260">
        <f t="shared" si="20"/>
        <v>0</v>
      </c>
    </row>
    <row r="63" spans="1:8" ht="13.05" customHeight="1" x14ac:dyDescent="0.2">
      <c r="A63" s="370">
        <v>7600</v>
      </c>
      <c r="B63" s="371" t="s">
        <v>279</v>
      </c>
      <c r="C63" s="259">
        <v>0</v>
      </c>
      <c r="D63" s="259">
        <v>0</v>
      </c>
      <c r="E63" s="260">
        <f t="shared" si="19"/>
        <v>0</v>
      </c>
      <c r="F63" s="259">
        <v>0</v>
      </c>
      <c r="G63" s="259">
        <v>0</v>
      </c>
      <c r="H63" s="260">
        <f t="shared" si="20"/>
        <v>0</v>
      </c>
    </row>
    <row r="64" spans="1:8" ht="19.2" customHeight="1" x14ac:dyDescent="0.2">
      <c r="A64" s="370">
        <v>7900</v>
      </c>
      <c r="B64" s="371" t="s">
        <v>280</v>
      </c>
      <c r="C64" s="259">
        <v>0</v>
      </c>
      <c r="D64" s="259">
        <v>0</v>
      </c>
      <c r="E64" s="260">
        <f t="shared" si="19"/>
        <v>0</v>
      </c>
      <c r="F64" s="259">
        <v>0</v>
      </c>
      <c r="G64" s="259">
        <v>0</v>
      </c>
      <c r="H64" s="260">
        <f t="shared" si="20"/>
        <v>0</v>
      </c>
    </row>
    <row r="65" spans="1:8" ht="13.05" customHeight="1" x14ac:dyDescent="0.2">
      <c r="A65" s="983" t="s">
        <v>93</v>
      </c>
      <c r="B65" s="984"/>
      <c r="C65" s="258">
        <f t="shared" ref="C65:H65" si="21">SUM(C66:C68)</f>
        <v>0</v>
      </c>
      <c r="D65" s="258">
        <f t="shared" si="21"/>
        <v>0</v>
      </c>
      <c r="E65" s="258">
        <f t="shared" si="21"/>
        <v>0</v>
      </c>
      <c r="F65" s="258">
        <f t="shared" si="21"/>
        <v>0</v>
      </c>
      <c r="G65" s="258">
        <f t="shared" si="21"/>
        <v>0</v>
      </c>
      <c r="H65" s="258">
        <f t="shared" si="21"/>
        <v>0</v>
      </c>
    </row>
    <row r="66" spans="1:8" ht="13.05" customHeight="1" x14ac:dyDescent="0.2">
      <c r="A66" s="370">
        <v>8100</v>
      </c>
      <c r="B66" s="371" t="s">
        <v>94</v>
      </c>
      <c r="C66" s="259">
        <v>0</v>
      </c>
      <c r="D66" s="259">
        <v>0</v>
      </c>
      <c r="E66" s="260">
        <f>C66+D66</f>
        <v>0</v>
      </c>
      <c r="F66" s="259">
        <v>0</v>
      </c>
      <c r="G66" s="259">
        <v>0</v>
      </c>
      <c r="H66" s="260">
        <f>E66-F66</f>
        <v>0</v>
      </c>
    </row>
    <row r="67" spans="1:8" ht="13.05" customHeight="1" x14ac:dyDescent="0.2">
      <c r="A67" s="370">
        <v>8300</v>
      </c>
      <c r="B67" s="371" t="s">
        <v>44</v>
      </c>
      <c r="C67" s="259">
        <v>0</v>
      </c>
      <c r="D67" s="259">
        <v>0</v>
      </c>
      <c r="E67" s="260">
        <f>C67+D67</f>
        <v>0</v>
      </c>
      <c r="F67" s="259">
        <v>0</v>
      </c>
      <c r="G67" s="259">
        <v>0</v>
      </c>
      <c r="H67" s="260">
        <f>E67-F67</f>
        <v>0</v>
      </c>
    </row>
    <row r="68" spans="1:8" ht="13.05" customHeight="1" x14ac:dyDescent="0.2">
      <c r="A68" s="370">
        <v>8500</v>
      </c>
      <c r="B68" s="371" t="s">
        <v>95</v>
      </c>
      <c r="C68" s="259">
        <v>0</v>
      </c>
      <c r="D68" s="259">
        <v>0</v>
      </c>
      <c r="E68" s="260">
        <f>C68+D68</f>
        <v>0</v>
      </c>
      <c r="F68" s="259">
        <v>0</v>
      </c>
      <c r="G68" s="259">
        <v>0</v>
      </c>
      <c r="H68" s="260">
        <f>E68-F68</f>
        <v>0</v>
      </c>
    </row>
    <row r="69" spans="1:8" ht="13.05" customHeight="1" x14ac:dyDescent="0.2">
      <c r="A69" s="983" t="s">
        <v>281</v>
      </c>
      <c r="B69" s="984"/>
      <c r="C69" s="258">
        <f t="shared" ref="C69:H69" si="22">SUM(C70:C76)</f>
        <v>0</v>
      </c>
      <c r="D69" s="258">
        <f t="shared" si="22"/>
        <v>0</v>
      </c>
      <c r="E69" s="258">
        <f t="shared" si="22"/>
        <v>0</v>
      </c>
      <c r="F69" s="258">
        <f t="shared" si="22"/>
        <v>0</v>
      </c>
      <c r="G69" s="258">
        <f t="shared" si="22"/>
        <v>0</v>
      </c>
      <c r="H69" s="258">
        <f t="shared" si="22"/>
        <v>0</v>
      </c>
    </row>
    <row r="70" spans="1:8" ht="13.05" customHeight="1" x14ac:dyDescent="0.2">
      <c r="A70" s="370">
        <v>9100</v>
      </c>
      <c r="B70" s="371" t="s">
        <v>282</v>
      </c>
      <c r="C70" s="259">
        <v>0</v>
      </c>
      <c r="D70" s="259">
        <v>0</v>
      </c>
      <c r="E70" s="260">
        <f t="shared" ref="E70:E76" si="23">C70+D70</f>
        <v>0</v>
      </c>
      <c r="F70" s="259">
        <v>0</v>
      </c>
      <c r="G70" s="259">
        <v>0</v>
      </c>
      <c r="H70" s="260">
        <f t="shared" ref="H70:H76" si="24">E70-F70</f>
        <v>0</v>
      </c>
    </row>
    <row r="71" spans="1:8" ht="13.05" customHeight="1" x14ac:dyDescent="0.2">
      <c r="A71" s="370">
        <v>9200</v>
      </c>
      <c r="B71" s="371" t="s">
        <v>97</v>
      </c>
      <c r="C71" s="259">
        <v>0</v>
      </c>
      <c r="D71" s="259">
        <v>0</v>
      </c>
      <c r="E71" s="260">
        <f t="shared" si="23"/>
        <v>0</v>
      </c>
      <c r="F71" s="259">
        <v>0</v>
      </c>
      <c r="G71" s="259">
        <v>0</v>
      </c>
      <c r="H71" s="260">
        <f t="shared" si="24"/>
        <v>0</v>
      </c>
    </row>
    <row r="72" spans="1:8" ht="13.05" customHeight="1" x14ac:dyDescent="0.2">
      <c r="A72" s="370">
        <v>9300</v>
      </c>
      <c r="B72" s="371" t="s">
        <v>98</v>
      </c>
      <c r="C72" s="259">
        <v>0</v>
      </c>
      <c r="D72" s="259">
        <v>0</v>
      </c>
      <c r="E72" s="260">
        <f t="shared" si="23"/>
        <v>0</v>
      </c>
      <c r="F72" s="259">
        <v>0</v>
      </c>
      <c r="G72" s="259">
        <v>0</v>
      </c>
      <c r="H72" s="260">
        <f t="shared" si="24"/>
        <v>0</v>
      </c>
    </row>
    <row r="73" spans="1:8" ht="13.05" customHeight="1" x14ac:dyDescent="0.2">
      <c r="A73" s="370">
        <v>9400</v>
      </c>
      <c r="B73" s="371" t="s">
        <v>99</v>
      </c>
      <c r="C73" s="259">
        <v>0</v>
      </c>
      <c r="D73" s="259">
        <v>0</v>
      </c>
      <c r="E73" s="260">
        <f t="shared" si="23"/>
        <v>0</v>
      </c>
      <c r="F73" s="259">
        <v>0</v>
      </c>
      <c r="G73" s="259">
        <v>0</v>
      </c>
      <c r="H73" s="260">
        <f t="shared" si="24"/>
        <v>0</v>
      </c>
    </row>
    <row r="74" spans="1:8" ht="13.05" customHeight="1" x14ac:dyDescent="0.2">
      <c r="A74" s="370">
        <v>9500</v>
      </c>
      <c r="B74" s="371" t="s">
        <v>100</v>
      </c>
      <c r="C74" s="259">
        <v>0</v>
      </c>
      <c r="D74" s="259">
        <v>0</v>
      </c>
      <c r="E74" s="260">
        <f t="shared" si="23"/>
        <v>0</v>
      </c>
      <c r="F74" s="259">
        <v>0</v>
      </c>
      <c r="G74" s="259">
        <v>0</v>
      </c>
      <c r="H74" s="260">
        <f t="shared" si="24"/>
        <v>0</v>
      </c>
    </row>
    <row r="75" spans="1:8" ht="13.05" customHeight="1" x14ac:dyDescent="0.2">
      <c r="A75" s="370">
        <v>9600</v>
      </c>
      <c r="B75" s="371" t="s">
        <v>101</v>
      </c>
      <c r="C75" s="259">
        <v>0</v>
      </c>
      <c r="D75" s="259">
        <v>0</v>
      </c>
      <c r="E75" s="260">
        <f t="shared" si="23"/>
        <v>0</v>
      </c>
      <c r="F75" s="259">
        <v>0</v>
      </c>
      <c r="G75" s="259">
        <v>0</v>
      </c>
      <c r="H75" s="260">
        <f t="shared" si="24"/>
        <v>0</v>
      </c>
    </row>
    <row r="76" spans="1:8" ht="19.2" customHeight="1" x14ac:dyDescent="0.2">
      <c r="A76" s="370">
        <v>9900</v>
      </c>
      <c r="B76" s="371" t="s">
        <v>283</v>
      </c>
      <c r="C76" s="259">
        <v>0</v>
      </c>
      <c r="D76" s="259">
        <v>0</v>
      </c>
      <c r="E76" s="260">
        <f t="shared" si="23"/>
        <v>0</v>
      </c>
      <c r="F76" s="259">
        <v>0</v>
      </c>
      <c r="G76" s="259">
        <v>0</v>
      </c>
      <c r="H76" s="260">
        <f t="shared" si="24"/>
        <v>0</v>
      </c>
    </row>
    <row r="77" spans="1:8" ht="18.75" customHeight="1" x14ac:dyDescent="0.2">
      <c r="A77" s="372"/>
      <c r="B77" s="373" t="s">
        <v>230</v>
      </c>
      <c r="C77" s="261">
        <f>C5+C13+C23+C33+C43+C53+C57+C65+C69</f>
        <v>54361245.900000006</v>
      </c>
      <c r="D77" s="261">
        <f>D5+D13+D23+D33+D43+D53+D57+D65+D69</f>
        <v>6090812.8700000001</v>
      </c>
      <c r="E77" s="261">
        <f t="shared" ref="E77:H77" si="25">E5+E13+E23+E33+E43+E53+E57+E65+E69</f>
        <v>60452058.770000003</v>
      </c>
      <c r="F77" s="261">
        <f>F5+F13+F23+F33+F43+F53+F57+F65+F69</f>
        <v>13821669.390000001</v>
      </c>
      <c r="G77" s="261">
        <f>G5+G13+G23+G33+G43+G53+G57+G65+G69</f>
        <v>13821669.390000001</v>
      </c>
      <c r="H77" s="261">
        <f t="shared" si="25"/>
        <v>46630389.379999995</v>
      </c>
    </row>
    <row r="78" spans="1:8" x14ac:dyDescent="0.2">
      <c r="A78" s="411" t="s">
        <v>58</v>
      </c>
    </row>
    <row r="86" spans="9:9" x14ac:dyDescent="0.2">
      <c r="I86" s="6">
        <v>7</v>
      </c>
    </row>
  </sheetData>
  <mergeCells count="13">
    <mergeCell ref="A69:B69"/>
    <mergeCell ref="A23:B23"/>
    <mergeCell ref="A33:B33"/>
    <mergeCell ref="A43:B43"/>
    <mergeCell ref="A53:B53"/>
    <mergeCell ref="A57:B57"/>
    <mergeCell ref="A65:B65"/>
    <mergeCell ref="A13:B13"/>
    <mergeCell ref="A1:H1"/>
    <mergeCell ref="A2:B4"/>
    <mergeCell ref="C2:G2"/>
    <mergeCell ref="H2:H3"/>
    <mergeCell ref="A5:B5"/>
  </mergeCells>
  <printOptions horizontalCentered="1"/>
  <pageMargins left="0.59055118110236227" right="0.59055118110236227" top="0.59055118110236227" bottom="0.59055118110236227" header="0.31496062992125984" footer="0.31496062992125984"/>
  <pageSetup scale="76" fitToHeight="0" orientation="landscape"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tint="-0.249977111117893"/>
  </sheetPr>
  <dimension ref="A1:J39"/>
  <sheetViews>
    <sheetView showGridLines="0" topLeftCell="C4" zoomScaleNormal="100" workbookViewId="0">
      <selection activeCell="C30" sqref="A30:XFD40"/>
    </sheetView>
  </sheetViews>
  <sheetFormatPr baseColWidth="10" defaultColWidth="12" defaultRowHeight="10.199999999999999" x14ac:dyDescent="0.2"/>
  <cols>
    <col min="1" max="1" width="47.7109375" style="407" customWidth="1"/>
    <col min="2" max="2" width="16" style="407" bestFit="1" customWidth="1"/>
    <col min="3" max="3" width="17.7109375" style="407" customWidth="1"/>
    <col min="4" max="4" width="16" style="407" bestFit="1" customWidth="1"/>
    <col min="5" max="7" width="17.7109375" style="407" bestFit="1" customWidth="1"/>
    <col min="8" max="16384" width="12" style="407"/>
  </cols>
  <sheetData>
    <row r="1" spans="1:10" ht="57.75" customHeight="1" x14ac:dyDescent="0.2">
      <c r="A1" s="996" t="s">
        <v>1340</v>
      </c>
      <c r="B1" s="997"/>
      <c r="C1" s="997"/>
      <c r="D1" s="997"/>
      <c r="E1" s="997"/>
      <c r="F1" s="997"/>
      <c r="G1" s="998"/>
    </row>
    <row r="2" spans="1:10" x14ac:dyDescent="0.2">
      <c r="A2" s="999"/>
      <c r="B2" s="996" t="s">
        <v>215</v>
      </c>
      <c r="C2" s="997"/>
      <c r="D2" s="997"/>
      <c r="E2" s="997"/>
      <c r="F2" s="998"/>
      <c r="G2" s="1002" t="s">
        <v>216</v>
      </c>
    </row>
    <row r="3" spans="1:10" ht="25.05" customHeight="1" x14ac:dyDescent="0.2">
      <c r="A3" s="1000"/>
      <c r="B3" s="282" t="s">
        <v>217</v>
      </c>
      <c r="C3" s="282" t="s">
        <v>218</v>
      </c>
      <c r="D3" s="282" t="s">
        <v>181</v>
      </c>
      <c r="E3" s="282" t="s">
        <v>182</v>
      </c>
      <c r="F3" s="282" t="s">
        <v>219</v>
      </c>
      <c r="G3" s="1003"/>
    </row>
    <row r="4" spans="1:10" x14ac:dyDescent="0.2">
      <c r="A4" s="1001"/>
      <c r="B4" s="281">
        <v>1</v>
      </c>
      <c r="C4" s="281">
        <v>2</v>
      </c>
      <c r="D4" s="281" t="s">
        <v>220</v>
      </c>
      <c r="E4" s="281">
        <v>4</v>
      </c>
      <c r="F4" s="281">
        <v>5</v>
      </c>
      <c r="G4" s="281" t="s">
        <v>221</v>
      </c>
    </row>
    <row r="5" spans="1:10" ht="12.75" customHeight="1" x14ac:dyDescent="0.2">
      <c r="A5" s="262" t="s">
        <v>284</v>
      </c>
      <c r="B5" s="263">
        <v>53395093.100000001</v>
      </c>
      <c r="C5" s="263">
        <v>3832299.17</v>
      </c>
      <c r="D5" s="263">
        <f>B5+C5</f>
        <v>57227392.270000003</v>
      </c>
      <c r="E5" s="263">
        <v>11567155.689999999</v>
      </c>
      <c r="F5" s="263">
        <v>11567155.689999999</v>
      </c>
      <c r="G5" s="263">
        <f>+D5-E5</f>
        <v>45660236.580000006</v>
      </c>
    </row>
    <row r="6" spans="1:10" ht="12.75" customHeight="1" x14ac:dyDescent="0.2">
      <c r="A6" s="262" t="s">
        <v>285</v>
      </c>
      <c r="B6" s="264">
        <v>966152.8</v>
      </c>
      <c r="C6" s="264">
        <v>2258513.7000000002</v>
      </c>
      <c r="D6" s="264">
        <f>B6+C6</f>
        <v>3224666.5</v>
      </c>
      <c r="E6" s="264">
        <v>2254513.7000000002</v>
      </c>
      <c r="F6" s="264">
        <v>2254513.7000000002</v>
      </c>
      <c r="G6" s="264">
        <f>+D6-E6</f>
        <v>970152.79999999981</v>
      </c>
    </row>
    <row r="7" spans="1:10" ht="12.75" customHeight="1" x14ac:dyDescent="0.2">
      <c r="A7" s="262" t="s">
        <v>286</v>
      </c>
      <c r="B7" s="264">
        <v>0</v>
      </c>
      <c r="C7" s="264">
        <v>0</v>
      </c>
      <c r="D7" s="264">
        <f>B7+C7</f>
        <v>0</v>
      </c>
      <c r="E7" s="264">
        <v>0</v>
      </c>
      <c r="F7" s="264">
        <v>0</v>
      </c>
      <c r="G7" s="264">
        <f>+D7-E7</f>
        <v>0</v>
      </c>
    </row>
    <row r="8" spans="1:10" ht="12.75" customHeight="1" x14ac:dyDescent="0.2">
      <c r="A8" s="262" t="s">
        <v>88</v>
      </c>
      <c r="B8" s="264">
        <v>0</v>
      </c>
      <c r="C8" s="264">
        <v>0</v>
      </c>
      <c r="D8" s="264">
        <f>B8+C8</f>
        <v>0</v>
      </c>
      <c r="E8" s="264">
        <v>0</v>
      </c>
      <c r="F8" s="264">
        <v>0</v>
      </c>
      <c r="G8" s="264">
        <f>+D8-E8</f>
        <v>0</v>
      </c>
      <c r="H8" s="1004"/>
      <c r="I8" s="1005"/>
      <c r="J8" s="1005"/>
    </row>
    <row r="9" spans="1:10" ht="12.75" customHeight="1" x14ac:dyDescent="0.2">
      <c r="A9" s="262" t="s">
        <v>94</v>
      </c>
      <c r="B9" s="264">
        <v>0</v>
      </c>
      <c r="C9" s="264">
        <v>0</v>
      </c>
      <c r="D9" s="264">
        <f>B9+C9</f>
        <v>0</v>
      </c>
      <c r="E9" s="264">
        <v>0</v>
      </c>
      <c r="F9" s="264">
        <v>0</v>
      </c>
      <c r="G9" s="264">
        <f>+D9-E9</f>
        <v>0</v>
      </c>
      <c r="H9" s="1004"/>
      <c r="I9" s="1005"/>
      <c r="J9" s="1005"/>
    </row>
    <row r="10" spans="1:10" ht="12.75" customHeight="1" x14ac:dyDescent="0.2">
      <c r="A10" s="265" t="s">
        <v>230</v>
      </c>
      <c r="B10" s="266">
        <f>SUM(B5:B9)</f>
        <v>54361245.899999999</v>
      </c>
      <c r="C10" s="266">
        <f>SUM(C5:C9)</f>
        <v>6090812.8700000001</v>
      </c>
      <c r="D10" s="266">
        <f>SUM(D5+D6+D7+D8+D9)</f>
        <v>60452058.770000003</v>
      </c>
      <c r="E10" s="266">
        <f>SUM(E5+E6+E7+E8+E9)</f>
        <v>13821669.390000001</v>
      </c>
      <c r="F10" s="266">
        <f>SUM(F5+F6+F7+F8+F9)</f>
        <v>13821669.390000001</v>
      </c>
      <c r="G10" s="266">
        <f>SUM(G5+G6+G7+G8+G9)</f>
        <v>46630389.380000003</v>
      </c>
    </row>
    <row r="11" spans="1:10" ht="12.75" customHeight="1" x14ac:dyDescent="0.2">
      <c r="A11" s="412" t="s">
        <v>58</v>
      </c>
    </row>
    <row r="13" spans="1:10" ht="13.2" x14ac:dyDescent="0.25">
      <c r="B13" s="413"/>
      <c r="C13" s="413"/>
      <c r="D13" s="413"/>
      <c r="E13" s="413"/>
      <c r="F13" s="413"/>
      <c r="G13" s="413"/>
    </row>
    <row r="14" spans="1:10" s="414" customFormat="1" x14ac:dyDescent="0.2"/>
    <row r="18" spans="2:2" x14ac:dyDescent="0.2">
      <c r="B18" s="415"/>
    </row>
    <row r="19" spans="2:2" x14ac:dyDescent="0.2">
      <c r="B19" s="415"/>
    </row>
    <row r="20" spans="2:2" x14ac:dyDescent="0.2">
      <c r="B20" s="415"/>
    </row>
    <row r="21" spans="2:2" x14ac:dyDescent="0.2">
      <c r="B21" s="415"/>
    </row>
    <row r="22" spans="2:2" x14ac:dyDescent="0.2">
      <c r="B22" s="415"/>
    </row>
    <row r="23" spans="2:2" x14ac:dyDescent="0.2">
      <c r="B23" s="415"/>
    </row>
    <row r="24" spans="2:2" x14ac:dyDescent="0.2">
      <c r="B24" s="415"/>
    </row>
    <row r="25" spans="2:2" x14ac:dyDescent="0.2">
      <c r="B25" s="415"/>
    </row>
    <row r="26" spans="2:2" x14ac:dyDescent="0.2">
      <c r="B26" s="415"/>
    </row>
    <row r="27" spans="2:2" x14ac:dyDescent="0.2">
      <c r="B27" s="415"/>
    </row>
    <row r="28" spans="2:2" x14ac:dyDescent="0.2">
      <c r="B28" s="415"/>
    </row>
    <row r="39" spans="7:7" x14ac:dyDescent="0.2">
      <c r="G39" s="6">
        <v>8</v>
      </c>
    </row>
  </sheetData>
  <sheetProtection formatCells="0" formatColumns="0" formatRows="0" autoFilter="0"/>
  <mergeCells count="5">
    <mergeCell ref="A1:G1"/>
    <mergeCell ref="A2:A4"/>
    <mergeCell ref="B2:F2"/>
    <mergeCell ref="G2:G3"/>
    <mergeCell ref="H8:J9"/>
  </mergeCells>
  <printOptions horizontalCentered="1"/>
  <pageMargins left="0.78740157480314965" right="0.59055118110236227" top="0.78740157480314965" bottom="0.78740157480314965" header="0.31496062992125984" footer="0.31496062992125984"/>
  <pageSetup orientation="landscape"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4" tint="-0.249977111117893"/>
    <pageSetUpPr fitToPage="1"/>
  </sheetPr>
  <dimension ref="A1:H47"/>
  <sheetViews>
    <sheetView showGridLines="0" topLeftCell="C22" zoomScale="80" zoomScaleNormal="80" workbookViewId="0">
      <selection activeCell="C42" sqref="A42:XFD53"/>
    </sheetView>
  </sheetViews>
  <sheetFormatPr baseColWidth="10" defaultColWidth="12" defaultRowHeight="11.4" x14ac:dyDescent="0.2"/>
  <cols>
    <col min="1" max="1" width="5.28515625" style="284" customWidth="1"/>
    <col min="2" max="2" width="72.7109375" style="283" customWidth="1"/>
    <col min="3" max="3" width="21.7109375" style="283" bestFit="1" customWidth="1"/>
    <col min="4" max="4" width="18" style="283" customWidth="1"/>
    <col min="5" max="5" width="21.7109375" style="283" bestFit="1" customWidth="1"/>
    <col min="6" max="6" width="21.28515625" style="283" bestFit="1" customWidth="1"/>
    <col min="7" max="8" width="21.7109375" style="283" bestFit="1" customWidth="1"/>
    <col min="9" max="16384" width="12" style="283"/>
  </cols>
  <sheetData>
    <row r="1" spans="1:8" ht="67.5" customHeight="1" x14ac:dyDescent="0.2">
      <c r="A1" s="1006" t="s">
        <v>1341</v>
      </c>
      <c r="B1" s="1007"/>
      <c r="C1" s="1007"/>
      <c r="D1" s="1007"/>
      <c r="E1" s="1007"/>
      <c r="F1" s="1007"/>
      <c r="G1" s="1007"/>
      <c r="H1" s="1008"/>
    </row>
    <row r="2" spans="1:8" ht="13.2" x14ac:dyDescent="0.2">
      <c r="A2" s="1009" t="s">
        <v>113</v>
      </c>
      <c r="B2" s="1010"/>
      <c r="C2" s="1006" t="s">
        <v>215</v>
      </c>
      <c r="D2" s="1007"/>
      <c r="E2" s="1007"/>
      <c r="F2" s="1007"/>
      <c r="G2" s="1008"/>
      <c r="H2" s="1015" t="s">
        <v>216</v>
      </c>
    </row>
    <row r="3" spans="1:8" ht="30" customHeight="1" x14ac:dyDescent="0.2">
      <c r="A3" s="1011"/>
      <c r="B3" s="1012"/>
      <c r="C3" s="296" t="s">
        <v>217</v>
      </c>
      <c r="D3" s="296" t="s">
        <v>218</v>
      </c>
      <c r="E3" s="296" t="s">
        <v>181</v>
      </c>
      <c r="F3" s="296" t="s">
        <v>182</v>
      </c>
      <c r="G3" s="296" t="s">
        <v>219</v>
      </c>
      <c r="H3" s="1016"/>
    </row>
    <row r="4" spans="1:8" ht="13.2" x14ac:dyDescent="0.2">
      <c r="A4" s="1013"/>
      <c r="B4" s="1014"/>
      <c r="C4" s="295">
        <v>1</v>
      </c>
      <c r="D4" s="295">
        <v>2</v>
      </c>
      <c r="E4" s="295" t="s">
        <v>220</v>
      </c>
      <c r="F4" s="295">
        <v>4</v>
      </c>
      <c r="G4" s="295">
        <v>5</v>
      </c>
      <c r="H4" s="295" t="s">
        <v>221</v>
      </c>
    </row>
    <row r="5" spans="1:8" s="288" customFormat="1" ht="13.05" customHeight="1" x14ac:dyDescent="0.2">
      <c r="A5" s="1017" t="s">
        <v>317</v>
      </c>
      <c r="B5" s="1018"/>
      <c r="C5" s="294">
        <f>SUM(C6:C13)</f>
        <v>337963.59</v>
      </c>
      <c r="D5" s="294">
        <f>SUM(D6:D13)</f>
        <v>0</v>
      </c>
      <c r="E5" s="294">
        <f t="shared" ref="E5:E21" si="0">+C5+D5</f>
        <v>337963.59</v>
      </c>
      <c r="F5" s="294">
        <f>SUM(F6:F13)</f>
        <v>85202.64</v>
      </c>
      <c r="G5" s="294">
        <f>SUM(G6:G13)</f>
        <v>85202.64</v>
      </c>
      <c r="H5" s="294">
        <f>E5-F5</f>
        <v>252760.95</v>
      </c>
    </row>
    <row r="6" spans="1:8" ht="13.05" customHeight="1" x14ac:dyDescent="0.2">
      <c r="A6" s="293">
        <v>11</v>
      </c>
      <c r="B6" s="292" t="s">
        <v>316</v>
      </c>
      <c r="C6" s="268">
        <v>0</v>
      </c>
      <c r="D6" s="268">
        <v>0</v>
      </c>
      <c r="E6" s="268">
        <f t="shared" si="0"/>
        <v>0</v>
      </c>
      <c r="F6" s="268">
        <v>0</v>
      </c>
      <c r="G6" s="268">
        <v>0</v>
      </c>
      <c r="H6" s="268">
        <f t="shared" ref="H6:H36" si="1">+E6-F6</f>
        <v>0</v>
      </c>
    </row>
    <row r="7" spans="1:8" ht="13.05" customHeight="1" x14ac:dyDescent="0.2">
      <c r="A7" s="293">
        <v>12</v>
      </c>
      <c r="B7" s="292" t="s">
        <v>315</v>
      </c>
      <c r="C7" s="268">
        <v>0</v>
      </c>
      <c r="D7" s="268">
        <v>0</v>
      </c>
      <c r="E7" s="268">
        <f t="shared" si="0"/>
        <v>0</v>
      </c>
      <c r="F7" s="268">
        <v>0</v>
      </c>
      <c r="G7" s="268">
        <v>0</v>
      </c>
      <c r="H7" s="268">
        <f t="shared" si="1"/>
        <v>0</v>
      </c>
    </row>
    <row r="8" spans="1:8" ht="13.05" customHeight="1" x14ac:dyDescent="0.2">
      <c r="A8" s="293">
        <v>13</v>
      </c>
      <c r="B8" s="292" t="s">
        <v>314</v>
      </c>
      <c r="C8" s="268">
        <v>337963.59</v>
      </c>
      <c r="D8" s="268">
        <v>0</v>
      </c>
      <c r="E8" s="268">
        <f t="shared" si="0"/>
        <v>337963.59</v>
      </c>
      <c r="F8" s="268">
        <v>85202.64</v>
      </c>
      <c r="G8" s="268">
        <v>85202.64</v>
      </c>
      <c r="H8" s="268">
        <f t="shared" si="1"/>
        <v>252760.95</v>
      </c>
    </row>
    <row r="9" spans="1:8" ht="13.05" customHeight="1" x14ac:dyDescent="0.2">
      <c r="A9" s="293">
        <v>14</v>
      </c>
      <c r="B9" s="292" t="s">
        <v>313</v>
      </c>
      <c r="C9" s="291">
        <v>0</v>
      </c>
      <c r="D9" s="291">
        <v>0</v>
      </c>
      <c r="E9" s="268">
        <f t="shared" si="0"/>
        <v>0</v>
      </c>
      <c r="F9" s="291">
        <v>0</v>
      </c>
      <c r="G9" s="291">
        <v>0</v>
      </c>
      <c r="H9" s="268">
        <f t="shared" si="1"/>
        <v>0</v>
      </c>
    </row>
    <row r="10" spans="1:8" ht="13.05" customHeight="1" x14ac:dyDescent="0.2">
      <c r="A10" s="293">
        <v>15</v>
      </c>
      <c r="B10" s="292" t="s">
        <v>312</v>
      </c>
      <c r="C10" s="268">
        <v>0</v>
      </c>
      <c r="D10" s="268">
        <v>0</v>
      </c>
      <c r="E10" s="268">
        <f t="shared" si="0"/>
        <v>0</v>
      </c>
      <c r="F10" s="268">
        <v>0</v>
      </c>
      <c r="G10" s="268">
        <v>0</v>
      </c>
      <c r="H10" s="268">
        <f t="shared" si="1"/>
        <v>0</v>
      </c>
    </row>
    <row r="11" spans="1:8" ht="13.05" customHeight="1" x14ac:dyDescent="0.2">
      <c r="A11" s="293">
        <v>16</v>
      </c>
      <c r="B11" s="292" t="s">
        <v>311</v>
      </c>
      <c r="C11" s="291">
        <v>0</v>
      </c>
      <c r="D11" s="291">
        <v>0</v>
      </c>
      <c r="E11" s="268">
        <f t="shared" si="0"/>
        <v>0</v>
      </c>
      <c r="F11" s="291">
        <v>0</v>
      </c>
      <c r="G11" s="291">
        <v>0</v>
      </c>
      <c r="H11" s="268">
        <f t="shared" si="1"/>
        <v>0</v>
      </c>
    </row>
    <row r="12" spans="1:8" ht="13.05" customHeight="1" x14ac:dyDescent="0.2">
      <c r="A12" s="293">
        <v>17</v>
      </c>
      <c r="B12" s="292" t="s">
        <v>310</v>
      </c>
      <c r="C12" s="268">
        <v>0</v>
      </c>
      <c r="D12" s="268">
        <v>0</v>
      </c>
      <c r="E12" s="268">
        <f t="shared" si="0"/>
        <v>0</v>
      </c>
      <c r="F12" s="268">
        <v>0</v>
      </c>
      <c r="G12" s="268">
        <v>0</v>
      </c>
      <c r="H12" s="268">
        <f t="shared" si="1"/>
        <v>0</v>
      </c>
    </row>
    <row r="13" spans="1:8" ht="13.05" customHeight="1" x14ac:dyDescent="0.2">
      <c r="A13" s="293">
        <v>18</v>
      </c>
      <c r="B13" s="292" t="s">
        <v>259</v>
      </c>
      <c r="C13" s="268">
        <v>0</v>
      </c>
      <c r="D13" s="268">
        <v>0</v>
      </c>
      <c r="E13" s="268">
        <f t="shared" si="0"/>
        <v>0</v>
      </c>
      <c r="F13" s="268">
        <v>0</v>
      </c>
      <c r="G13" s="268">
        <v>0</v>
      </c>
      <c r="H13" s="268">
        <f t="shared" si="1"/>
        <v>0</v>
      </c>
    </row>
    <row r="14" spans="1:8" s="288" customFormat="1" ht="13.05" customHeight="1" x14ac:dyDescent="0.2">
      <c r="A14" s="1017" t="s">
        <v>309</v>
      </c>
      <c r="B14" s="1018"/>
      <c r="C14" s="294">
        <f>SUM(C15:C21)</f>
        <v>54023282.310000002</v>
      </c>
      <c r="D14" s="294">
        <f>SUM(D15:D21)</f>
        <v>6090812.8700000001</v>
      </c>
      <c r="E14" s="294">
        <f t="shared" si="0"/>
        <v>60114095.18</v>
      </c>
      <c r="F14" s="294">
        <f>SUM(F15:F21)</f>
        <v>13736466.75</v>
      </c>
      <c r="G14" s="294">
        <f>SUM(G15:G21)</f>
        <v>13736466.75</v>
      </c>
      <c r="H14" s="294">
        <f t="shared" si="1"/>
        <v>46377628.43</v>
      </c>
    </row>
    <row r="15" spans="1:8" ht="13.05" customHeight="1" x14ac:dyDescent="0.2">
      <c r="A15" s="293">
        <v>21</v>
      </c>
      <c r="B15" s="292" t="s">
        <v>308</v>
      </c>
      <c r="C15" s="268">
        <v>0</v>
      </c>
      <c r="D15" s="268">
        <v>0</v>
      </c>
      <c r="E15" s="268">
        <f t="shared" si="0"/>
        <v>0</v>
      </c>
      <c r="F15" s="268">
        <v>0</v>
      </c>
      <c r="G15" s="268">
        <v>0</v>
      </c>
      <c r="H15" s="268">
        <f t="shared" si="1"/>
        <v>0</v>
      </c>
    </row>
    <row r="16" spans="1:8" ht="13.05" customHeight="1" x14ac:dyDescent="0.2">
      <c r="A16" s="293">
        <v>22</v>
      </c>
      <c r="B16" s="292" t="s">
        <v>307</v>
      </c>
      <c r="C16" s="268">
        <v>0</v>
      </c>
      <c r="D16" s="268">
        <v>0</v>
      </c>
      <c r="E16" s="268">
        <f t="shared" si="0"/>
        <v>0</v>
      </c>
      <c r="F16" s="268">
        <v>0</v>
      </c>
      <c r="G16" s="268">
        <v>0</v>
      </c>
      <c r="H16" s="268">
        <f t="shared" si="1"/>
        <v>0</v>
      </c>
    </row>
    <row r="17" spans="1:8" ht="13.05" customHeight="1" x14ac:dyDescent="0.2">
      <c r="A17" s="293">
        <v>23</v>
      </c>
      <c r="B17" s="292" t="s">
        <v>306</v>
      </c>
      <c r="C17" s="268">
        <v>0</v>
      </c>
      <c r="D17" s="268">
        <v>0</v>
      </c>
      <c r="E17" s="268">
        <f t="shared" si="0"/>
        <v>0</v>
      </c>
      <c r="F17" s="268">
        <v>0</v>
      </c>
      <c r="G17" s="268">
        <v>0</v>
      </c>
      <c r="H17" s="268">
        <f t="shared" si="1"/>
        <v>0</v>
      </c>
    </row>
    <row r="18" spans="1:8" ht="13.05" customHeight="1" x14ac:dyDescent="0.2">
      <c r="A18" s="293">
        <v>24</v>
      </c>
      <c r="B18" s="292" t="s">
        <v>305</v>
      </c>
      <c r="C18" s="268">
        <v>0</v>
      </c>
      <c r="D18" s="268">
        <v>0</v>
      </c>
      <c r="E18" s="268">
        <f t="shared" si="0"/>
        <v>0</v>
      </c>
      <c r="F18" s="268">
        <v>0</v>
      </c>
      <c r="G18" s="268">
        <v>0</v>
      </c>
      <c r="H18" s="268">
        <f t="shared" si="1"/>
        <v>0</v>
      </c>
    </row>
    <row r="19" spans="1:8" ht="13.05" customHeight="1" x14ac:dyDescent="0.2">
      <c r="A19" s="293">
        <v>25</v>
      </c>
      <c r="B19" s="292" t="s">
        <v>304</v>
      </c>
      <c r="C19" s="268">
        <v>54023282.310000002</v>
      </c>
      <c r="D19" s="268">
        <v>6090812.8700000001</v>
      </c>
      <c r="E19" s="268">
        <f t="shared" si="0"/>
        <v>60114095.18</v>
      </c>
      <c r="F19" s="268">
        <v>13736466.75</v>
      </c>
      <c r="G19" s="268">
        <v>13736466.75</v>
      </c>
      <c r="H19" s="268">
        <f t="shared" si="1"/>
        <v>46377628.43</v>
      </c>
    </row>
    <row r="20" spans="1:8" ht="13.05" customHeight="1" x14ac:dyDescent="0.2">
      <c r="A20" s="293">
        <v>26</v>
      </c>
      <c r="B20" s="292" t="s">
        <v>303</v>
      </c>
      <c r="C20" s="268">
        <v>0</v>
      </c>
      <c r="D20" s="268">
        <v>0</v>
      </c>
      <c r="E20" s="268">
        <f t="shared" si="0"/>
        <v>0</v>
      </c>
      <c r="F20" s="268">
        <v>0</v>
      </c>
      <c r="G20" s="268">
        <v>0</v>
      </c>
      <c r="H20" s="268">
        <f t="shared" si="1"/>
        <v>0</v>
      </c>
    </row>
    <row r="21" spans="1:8" ht="13.05" customHeight="1" x14ac:dyDescent="0.2">
      <c r="A21" s="293">
        <v>27</v>
      </c>
      <c r="B21" s="292" t="s">
        <v>302</v>
      </c>
      <c r="C21" s="268">
        <v>0</v>
      </c>
      <c r="D21" s="268">
        <v>0</v>
      </c>
      <c r="E21" s="268">
        <f t="shared" si="0"/>
        <v>0</v>
      </c>
      <c r="F21" s="268">
        <v>0</v>
      </c>
      <c r="G21" s="268">
        <v>0</v>
      </c>
      <c r="H21" s="268">
        <f t="shared" si="1"/>
        <v>0</v>
      </c>
    </row>
    <row r="22" spans="1:8" s="288" customFormat="1" ht="13.05" customHeight="1" x14ac:dyDescent="0.2">
      <c r="A22" s="1017" t="s">
        <v>301</v>
      </c>
      <c r="B22" s="1018"/>
      <c r="C22" s="294">
        <f>+C23+C24+C25+C26+C27+C28+C29+C30+C31</f>
        <v>0</v>
      </c>
      <c r="D22" s="294">
        <f>+D23+D24+D25+D26+D27+D28+D29+D30+D31</f>
        <v>0</v>
      </c>
      <c r="E22" s="294">
        <f>+E23+E24+E25+E26+E27+E28+E29+E30+E31</f>
        <v>0</v>
      </c>
      <c r="F22" s="294">
        <f>+F23+F24+F25+F26+F27+F28+F29+F30+F31</f>
        <v>0</v>
      </c>
      <c r="G22" s="294">
        <f>+G23+G24+G25+G26+G27+G28+G29+G30+G31</f>
        <v>0</v>
      </c>
      <c r="H22" s="294">
        <f t="shared" si="1"/>
        <v>0</v>
      </c>
    </row>
    <row r="23" spans="1:8" ht="13.05" customHeight="1" x14ac:dyDescent="0.2">
      <c r="A23" s="293">
        <v>31</v>
      </c>
      <c r="B23" s="292" t="s">
        <v>300</v>
      </c>
      <c r="C23" s="268">
        <v>0</v>
      </c>
      <c r="D23" s="268">
        <v>0</v>
      </c>
      <c r="E23" s="268">
        <f t="shared" ref="E23:E36" si="2">+C23+D23</f>
        <v>0</v>
      </c>
      <c r="F23" s="268">
        <v>0</v>
      </c>
      <c r="G23" s="268">
        <v>0</v>
      </c>
      <c r="H23" s="268">
        <f t="shared" si="1"/>
        <v>0</v>
      </c>
    </row>
    <row r="24" spans="1:8" ht="13.05" customHeight="1" x14ac:dyDescent="0.2">
      <c r="A24" s="293">
        <v>32</v>
      </c>
      <c r="B24" s="292" t="s">
        <v>299</v>
      </c>
      <c r="C24" s="268">
        <v>0</v>
      </c>
      <c r="D24" s="268">
        <v>0</v>
      </c>
      <c r="E24" s="268">
        <f t="shared" si="2"/>
        <v>0</v>
      </c>
      <c r="F24" s="268">
        <v>0</v>
      </c>
      <c r="G24" s="268">
        <v>0</v>
      </c>
      <c r="H24" s="268">
        <f t="shared" si="1"/>
        <v>0</v>
      </c>
    </row>
    <row r="25" spans="1:8" ht="13.05" customHeight="1" x14ac:dyDescent="0.2">
      <c r="A25" s="293">
        <v>33</v>
      </c>
      <c r="B25" s="292" t="s">
        <v>298</v>
      </c>
      <c r="C25" s="291">
        <v>0</v>
      </c>
      <c r="D25" s="291">
        <v>0</v>
      </c>
      <c r="E25" s="268">
        <f t="shared" si="2"/>
        <v>0</v>
      </c>
      <c r="F25" s="291">
        <v>0</v>
      </c>
      <c r="G25" s="291">
        <v>0</v>
      </c>
      <c r="H25" s="268">
        <f t="shared" si="1"/>
        <v>0</v>
      </c>
    </row>
    <row r="26" spans="1:8" ht="13.05" customHeight="1" x14ac:dyDescent="0.2">
      <c r="A26" s="293">
        <v>34</v>
      </c>
      <c r="B26" s="292" t="s">
        <v>297</v>
      </c>
      <c r="C26" s="268">
        <v>0</v>
      </c>
      <c r="D26" s="268">
        <v>0</v>
      </c>
      <c r="E26" s="268">
        <f t="shared" si="2"/>
        <v>0</v>
      </c>
      <c r="F26" s="268">
        <v>0</v>
      </c>
      <c r="G26" s="268">
        <v>0</v>
      </c>
      <c r="H26" s="268">
        <f t="shared" si="1"/>
        <v>0</v>
      </c>
    </row>
    <row r="27" spans="1:8" ht="13.05" customHeight="1" x14ac:dyDescent="0.2">
      <c r="A27" s="293">
        <v>35</v>
      </c>
      <c r="B27" s="292" t="s">
        <v>296</v>
      </c>
      <c r="C27" s="268">
        <v>0</v>
      </c>
      <c r="D27" s="268">
        <v>0</v>
      </c>
      <c r="E27" s="268">
        <f t="shared" si="2"/>
        <v>0</v>
      </c>
      <c r="F27" s="268">
        <v>0</v>
      </c>
      <c r="G27" s="268">
        <v>0</v>
      </c>
      <c r="H27" s="268">
        <f t="shared" si="1"/>
        <v>0</v>
      </c>
    </row>
    <row r="28" spans="1:8" ht="13.05" customHeight="1" x14ac:dyDescent="0.2">
      <c r="A28" s="293">
        <v>36</v>
      </c>
      <c r="B28" s="292" t="s">
        <v>295</v>
      </c>
      <c r="C28" s="268">
        <v>0</v>
      </c>
      <c r="D28" s="268">
        <v>0</v>
      </c>
      <c r="E28" s="268">
        <f t="shared" si="2"/>
        <v>0</v>
      </c>
      <c r="F28" s="268">
        <v>0</v>
      </c>
      <c r="G28" s="268">
        <v>0</v>
      </c>
      <c r="H28" s="268">
        <f t="shared" si="1"/>
        <v>0</v>
      </c>
    </row>
    <row r="29" spans="1:8" ht="13.05" customHeight="1" x14ac:dyDescent="0.2">
      <c r="A29" s="293">
        <v>37</v>
      </c>
      <c r="B29" s="292" t="s">
        <v>294</v>
      </c>
      <c r="C29" s="268">
        <v>0</v>
      </c>
      <c r="D29" s="268">
        <v>0</v>
      </c>
      <c r="E29" s="268">
        <f t="shared" si="2"/>
        <v>0</v>
      </c>
      <c r="F29" s="268">
        <v>0</v>
      </c>
      <c r="G29" s="268">
        <v>0</v>
      </c>
      <c r="H29" s="268">
        <f t="shared" si="1"/>
        <v>0</v>
      </c>
    </row>
    <row r="30" spans="1:8" ht="13.05" customHeight="1" x14ac:dyDescent="0.2">
      <c r="A30" s="293">
        <v>38</v>
      </c>
      <c r="B30" s="292" t="s">
        <v>293</v>
      </c>
      <c r="C30" s="268">
        <v>0</v>
      </c>
      <c r="D30" s="268">
        <v>0</v>
      </c>
      <c r="E30" s="268">
        <f t="shared" si="2"/>
        <v>0</v>
      </c>
      <c r="F30" s="268">
        <v>0</v>
      </c>
      <c r="G30" s="268">
        <v>0</v>
      </c>
      <c r="H30" s="268">
        <f t="shared" si="1"/>
        <v>0</v>
      </c>
    </row>
    <row r="31" spans="1:8" ht="13.05" customHeight="1" x14ac:dyDescent="0.2">
      <c r="A31" s="293">
        <v>39</v>
      </c>
      <c r="B31" s="292" t="s">
        <v>292</v>
      </c>
      <c r="C31" s="268">
        <v>0</v>
      </c>
      <c r="D31" s="268">
        <v>0</v>
      </c>
      <c r="E31" s="268">
        <f t="shared" si="2"/>
        <v>0</v>
      </c>
      <c r="F31" s="268">
        <v>0</v>
      </c>
      <c r="G31" s="268">
        <v>0</v>
      </c>
      <c r="H31" s="268">
        <f t="shared" si="1"/>
        <v>0</v>
      </c>
    </row>
    <row r="32" spans="1:8" s="288" customFormat="1" ht="13.05" customHeight="1" x14ac:dyDescent="0.2">
      <c r="A32" s="1017" t="s">
        <v>291</v>
      </c>
      <c r="B32" s="1018"/>
      <c r="C32" s="294">
        <f>SUM(C33:C36)</f>
        <v>0</v>
      </c>
      <c r="D32" s="294">
        <f>SUM(D33:D36)</f>
        <v>0</v>
      </c>
      <c r="E32" s="294">
        <f t="shared" si="2"/>
        <v>0</v>
      </c>
      <c r="F32" s="294">
        <f>SUM(F33:F36)</f>
        <v>0</v>
      </c>
      <c r="G32" s="294">
        <f>SUM(G33:G36)</f>
        <v>0</v>
      </c>
      <c r="H32" s="294">
        <f t="shared" si="1"/>
        <v>0</v>
      </c>
    </row>
    <row r="33" spans="1:8" ht="13.05" customHeight="1" x14ac:dyDescent="0.2">
      <c r="A33" s="293">
        <v>41</v>
      </c>
      <c r="B33" s="292" t="s">
        <v>290</v>
      </c>
      <c r="C33" s="291">
        <v>0</v>
      </c>
      <c r="D33" s="291">
        <v>0</v>
      </c>
      <c r="E33" s="268">
        <f t="shared" si="2"/>
        <v>0</v>
      </c>
      <c r="F33" s="291">
        <v>0</v>
      </c>
      <c r="G33" s="291">
        <v>0</v>
      </c>
      <c r="H33" s="268">
        <f t="shared" si="1"/>
        <v>0</v>
      </c>
    </row>
    <row r="34" spans="1:8" ht="27" customHeight="1" x14ac:dyDescent="0.2">
      <c r="A34" s="293">
        <v>42</v>
      </c>
      <c r="B34" s="292" t="s">
        <v>289</v>
      </c>
      <c r="C34" s="268">
        <v>0</v>
      </c>
      <c r="D34" s="268">
        <v>0</v>
      </c>
      <c r="E34" s="268">
        <f t="shared" si="2"/>
        <v>0</v>
      </c>
      <c r="F34" s="268">
        <v>0</v>
      </c>
      <c r="G34" s="268">
        <v>0</v>
      </c>
      <c r="H34" s="268">
        <f t="shared" si="1"/>
        <v>0</v>
      </c>
    </row>
    <row r="35" spans="1:8" ht="13.05" customHeight="1" x14ac:dyDescent="0.2">
      <c r="A35" s="293">
        <v>43</v>
      </c>
      <c r="B35" s="292" t="s">
        <v>288</v>
      </c>
      <c r="C35" s="291">
        <v>0</v>
      </c>
      <c r="D35" s="291">
        <v>0</v>
      </c>
      <c r="E35" s="268">
        <f t="shared" si="2"/>
        <v>0</v>
      </c>
      <c r="F35" s="291">
        <v>0</v>
      </c>
      <c r="G35" s="291">
        <v>0</v>
      </c>
      <c r="H35" s="268">
        <f t="shared" si="1"/>
        <v>0</v>
      </c>
    </row>
    <row r="36" spans="1:8" ht="13.05" customHeight="1" x14ac:dyDescent="0.2">
      <c r="A36" s="293">
        <v>44</v>
      </c>
      <c r="B36" s="292" t="s">
        <v>287</v>
      </c>
      <c r="C36" s="291">
        <v>0</v>
      </c>
      <c r="D36" s="291">
        <v>0</v>
      </c>
      <c r="E36" s="268">
        <f t="shared" si="2"/>
        <v>0</v>
      </c>
      <c r="F36" s="291">
        <v>0</v>
      </c>
      <c r="G36" s="291">
        <v>0</v>
      </c>
      <c r="H36" s="268">
        <f t="shared" si="1"/>
        <v>0</v>
      </c>
    </row>
    <row r="37" spans="1:8" s="288" customFormat="1" ht="12" x14ac:dyDescent="0.2">
      <c r="A37" s="290"/>
      <c r="B37" s="289" t="s">
        <v>230</v>
      </c>
      <c r="C37" s="267">
        <f t="shared" ref="C37:H37" si="3">+C5+C14+C22+C32</f>
        <v>54361245.900000006</v>
      </c>
      <c r="D37" s="267">
        <f t="shared" si="3"/>
        <v>6090812.8700000001</v>
      </c>
      <c r="E37" s="267">
        <f t="shared" si="3"/>
        <v>60452058.770000003</v>
      </c>
      <c r="F37" s="267">
        <f t="shared" si="3"/>
        <v>13821669.390000001</v>
      </c>
      <c r="G37" s="267">
        <f t="shared" si="3"/>
        <v>13821669.390000001</v>
      </c>
      <c r="H37" s="267">
        <f t="shared" si="3"/>
        <v>46630389.380000003</v>
      </c>
    </row>
    <row r="38" spans="1:8" x14ac:dyDescent="0.2">
      <c r="A38" s="284" t="s">
        <v>58</v>
      </c>
      <c r="C38" s="287"/>
      <c r="D38" s="287"/>
      <c r="E38" s="287"/>
      <c r="F38" s="287"/>
      <c r="G38" s="287"/>
      <c r="H38" s="287"/>
    </row>
    <row r="39" spans="1:8" ht="13.2" x14ac:dyDescent="0.2">
      <c r="A39" s="286"/>
      <c r="C39" s="416"/>
      <c r="D39" s="416"/>
      <c r="E39" s="416"/>
      <c r="F39" s="416"/>
      <c r="G39" s="416"/>
      <c r="H39" s="416"/>
    </row>
    <row r="40" spans="1:8" x14ac:dyDescent="0.2">
      <c r="C40" s="285"/>
      <c r="D40" s="285"/>
      <c r="E40" s="285"/>
      <c r="F40" s="285"/>
      <c r="G40" s="285"/>
      <c r="H40" s="285"/>
    </row>
    <row r="43" spans="1:8" x14ac:dyDescent="0.2">
      <c r="B43" s="839"/>
      <c r="E43" s="1019"/>
      <c r="F43" s="1019"/>
      <c r="G43" s="1019"/>
      <c r="H43" s="1019"/>
    </row>
    <row r="44" spans="1:8" x14ac:dyDescent="0.2">
      <c r="B44" s="839"/>
      <c r="E44" s="1020"/>
      <c r="F44" s="1020"/>
      <c r="G44" s="1020"/>
      <c r="H44" s="1020"/>
    </row>
    <row r="47" spans="1:8" x14ac:dyDescent="0.2">
      <c r="H47" s="6">
        <v>9</v>
      </c>
    </row>
  </sheetData>
  <mergeCells count="10">
    <mergeCell ref="A14:B14"/>
    <mergeCell ref="A22:B22"/>
    <mergeCell ref="A32:B32"/>
    <mergeCell ref="E43:H43"/>
    <mergeCell ref="E44:H44"/>
    <mergeCell ref="A1:H1"/>
    <mergeCell ref="A2:B4"/>
    <mergeCell ref="C2:G2"/>
    <mergeCell ref="H2:H3"/>
    <mergeCell ref="A5:B5"/>
  </mergeCells>
  <printOptions horizontalCentered="1"/>
  <pageMargins left="0.78740157480314965" right="0.59055118110236227" top="0.59055118110236227" bottom="0.59055118110236227" header="0.31496062992125984" footer="0.31496062992125984"/>
  <pageSetup scale="76" fitToHeight="0"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6" tint="-0.499984740745262"/>
  </sheetPr>
  <dimension ref="A1:H101"/>
  <sheetViews>
    <sheetView showGridLines="0" zoomScale="80" zoomScaleNormal="80" workbookViewId="0">
      <selection activeCell="B67" sqref="A67:XFD67"/>
    </sheetView>
  </sheetViews>
  <sheetFormatPr baseColWidth="10" defaultColWidth="12" defaultRowHeight="10.199999999999999" x14ac:dyDescent="0.2"/>
  <cols>
    <col min="1" max="1" width="108.7109375" style="62" customWidth="1"/>
    <col min="2" max="2" width="29.42578125" style="14" customWidth="1"/>
    <col min="3" max="3" width="30.7109375" style="14" customWidth="1"/>
    <col min="4" max="4" width="1" style="14" customWidth="1"/>
    <col min="5" max="16384" width="12" style="14"/>
  </cols>
  <sheetData>
    <row r="1" spans="1:3" ht="57" customHeight="1" x14ac:dyDescent="0.2">
      <c r="A1" s="885" t="s">
        <v>1329</v>
      </c>
      <c r="B1" s="886"/>
      <c r="C1" s="887"/>
    </row>
    <row r="2" spans="1:3" ht="18" customHeight="1" x14ac:dyDescent="0.2">
      <c r="A2" s="745"/>
      <c r="B2" s="746">
        <v>2022</v>
      </c>
      <c r="C2" s="747">
        <v>2021</v>
      </c>
    </row>
    <row r="3" spans="1:3" s="48" customFormat="1" ht="13.2" x14ac:dyDescent="0.2">
      <c r="A3" s="45" t="s">
        <v>59</v>
      </c>
      <c r="B3" s="46"/>
      <c r="C3" s="47"/>
    </row>
    <row r="4" spans="1:3" x14ac:dyDescent="0.2">
      <c r="A4" s="49" t="s">
        <v>60</v>
      </c>
      <c r="B4" s="50">
        <f>SUM(B5:B11)</f>
        <v>1860012.5</v>
      </c>
      <c r="C4" s="748">
        <f>SUM(C5:C11)</f>
        <v>7508909.2300000004</v>
      </c>
    </row>
    <row r="5" spans="1:3" x14ac:dyDescent="0.2">
      <c r="A5" s="51" t="s">
        <v>61</v>
      </c>
      <c r="B5" s="52">
        <v>0</v>
      </c>
      <c r="C5" s="53">
        <v>0</v>
      </c>
    </row>
    <row r="6" spans="1:3" x14ac:dyDescent="0.2">
      <c r="A6" s="51" t="s">
        <v>62</v>
      </c>
      <c r="B6" s="52">
        <v>0</v>
      </c>
      <c r="C6" s="53">
        <v>0</v>
      </c>
    </row>
    <row r="7" spans="1:3" x14ac:dyDescent="0.2">
      <c r="A7" s="51" t="s">
        <v>63</v>
      </c>
      <c r="B7" s="52">
        <v>0</v>
      </c>
      <c r="C7" s="53">
        <v>0</v>
      </c>
    </row>
    <row r="8" spans="1:3" x14ac:dyDescent="0.2">
      <c r="A8" s="51" t="s">
        <v>64</v>
      </c>
      <c r="B8" s="52">
        <v>0</v>
      </c>
      <c r="C8" s="53">
        <v>0</v>
      </c>
    </row>
    <row r="9" spans="1:3" x14ac:dyDescent="0.2">
      <c r="A9" s="51" t="s">
        <v>65</v>
      </c>
      <c r="B9" s="52">
        <v>0</v>
      </c>
      <c r="C9" s="53">
        <v>0</v>
      </c>
    </row>
    <row r="10" spans="1:3" x14ac:dyDescent="0.2">
      <c r="A10" s="51" t="s">
        <v>66</v>
      </c>
      <c r="B10" s="52">
        <v>0</v>
      </c>
      <c r="C10" s="53">
        <v>0</v>
      </c>
    </row>
    <row r="11" spans="1:3" x14ac:dyDescent="0.2">
      <c r="A11" s="51" t="s">
        <v>67</v>
      </c>
      <c r="B11" s="52">
        <v>1860012.5</v>
      </c>
      <c r="C11" s="53">
        <v>7508909.2300000004</v>
      </c>
    </row>
    <row r="12" spans="1:3" ht="20.399999999999999" x14ac:dyDescent="0.2">
      <c r="A12" s="12" t="s">
        <v>68</v>
      </c>
      <c r="B12" s="50">
        <f>SUM(B13:B14)</f>
        <v>16399637.93</v>
      </c>
      <c r="C12" s="748">
        <f>SUM(C13:C14)</f>
        <v>54454948.439999998</v>
      </c>
    </row>
    <row r="13" spans="1:3" x14ac:dyDescent="0.2">
      <c r="A13" s="54" t="s">
        <v>69</v>
      </c>
      <c r="B13" s="52">
        <v>3335761</v>
      </c>
      <c r="C13" s="53">
        <v>19084437.75</v>
      </c>
    </row>
    <row r="14" spans="1:3" x14ac:dyDescent="0.2">
      <c r="A14" s="54" t="s">
        <v>70</v>
      </c>
      <c r="B14" s="52">
        <v>13063876.93</v>
      </c>
      <c r="C14" s="53">
        <v>35370510.689999998</v>
      </c>
    </row>
    <row r="15" spans="1:3" x14ac:dyDescent="0.2">
      <c r="A15" s="49" t="s">
        <v>71</v>
      </c>
      <c r="B15" s="128">
        <f>SUM(B16:B20)</f>
        <v>85580.479999999996</v>
      </c>
      <c r="C15" s="749">
        <f>SUM(C16:C20)</f>
        <v>254573.8</v>
      </c>
    </row>
    <row r="16" spans="1:3" x14ac:dyDescent="0.2">
      <c r="A16" s="51" t="s">
        <v>72</v>
      </c>
      <c r="B16" s="52">
        <v>0</v>
      </c>
      <c r="C16" s="53">
        <v>0</v>
      </c>
    </row>
    <row r="17" spans="1:3" x14ac:dyDescent="0.2">
      <c r="A17" s="51" t="s">
        <v>73</v>
      </c>
      <c r="B17" s="52">
        <v>0</v>
      </c>
      <c r="C17" s="53">
        <v>0</v>
      </c>
    </row>
    <row r="18" spans="1:3" x14ac:dyDescent="0.2">
      <c r="A18" s="51" t="s">
        <v>74</v>
      </c>
      <c r="B18" s="52">
        <v>0</v>
      </c>
      <c r="C18" s="53">
        <v>0</v>
      </c>
    </row>
    <row r="19" spans="1:3" x14ac:dyDescent="0.2">
      <c r="A19" s="51" t="s">
        <v>75</v>
      </c>
      <c r="B19" s="52">
        <v>0</v>
      </c>
      <c r="C19" s="53">
        <v>0</v>
      </c>
    </row>
    <row r="20" spans="1:3" ht="13.2" x14ac:dyDescent="0.2">
      <c r="A20" s="153" t="s">
        <v>76</v>
      </c>
      <c r="B20" s="52">
        <v>85580.479999999996</v>
      </c>
      <c r="C20" s="53">
        <v>254573.8</v>
      </c>
    </row>
    <row r="21" spans="1:3" x14ac:dyDescent="0.2">
      <c r="A21" s="44"/>
      <c r="B21" s="55"/>
      <c r="C21" s="750"/>
    </row>
    <row r="22" spans="1:3" x14ac:dyDescent="0.2">
      <c r="A22" s="56" t="s">
        <v>77</v>
      </c>
      <c r="B22" s="50">
        <f>+B4+B12+B15</f>
        <v>18345230.91</v>
      </c>
      <c r="C22" s="748">
        <f>+C4+C12+C15</f>
        <v>62218431.469999999</v>
      </c>
    </row>
    <row r="23" spans="1:3" x14ac:dyDescent="0.2">
      <c r="A23" s="44"/>
      <c r="B23" s="57"/>
      <c r="C23" s="751"/>
    </row>
    <row r="24" spans="1:3" s="48" customFormat="1" ht="13.2" x14ac:dyDescent="0.2">
      <c r="A24" s="45" t="s">
        <v>78</v>
      </c>
      <c r="B24" s="58"/>
      <c r="C24" s="752"/>
    </row>
    <row r="25" spans="1:3" x14ac:dyDescent="0.2">
      <c r="A25" s="49" t="s">
        <v>79</v>
      </c>
      <c r="B25" s="50">
        <f>SUM(B26:B28)</f>
        <v>11567155.689999999</v>
      </c>
      <c r="C25" s="748">
        <f>SUM(C26:C28)</f>
        <v>58697231.489999995</v>
      </c>
    </row>
    <row r="26" spans="1:3" x14ac:dyDescent="0.2">
      <c r="A26" s="54" t="s">
        <v>80</v>
      </c>
      <c r="B26" s="52">
        <v>9245447.25</v>
      </c>
      <c r="C26" s="53">
        <v>44327119.969999999</v>
      </c>
    </row>
    <row r="27" spans="1:3" x14ac:dyDescent="0.2">
      <c r="A27" s="54" t="s">
        <v>81</v>
      </c>
      <c r="B27" s="52">
        <v>497444.16</v>
      </c>
      <c r="C27" s="53">
        <v>1610421.43</v>
      </c>
    </row>
    <row r="28" spans="1:3" x14ac:dyDescent="0.2">
      <c r="A28" s="54" t="s">
        <v>82</v>
      </c>
      <c r="B28" s="52">
        <v>1824264.28</v>
      </c>
      <c r="C28" s="53">
        <v>12759690.09</v>
      </c>
    </row>
    <row r="29" spans="1:3" x14ac:dyDescent="0.2">
      <c r="A29" s="49" t="s">
        <v>83</v>
      </c>
      <c r="B29" s="50">
        <f>SUM(B30:B38)</f>
        <v>0</v>
      </c>
      <c r="C29" s="748">
        <f>SUM(C30:C38)</f>
        <v>432936.3</v>
      </c>
    </row>
    <row r="30" spans="1:3" x14ac:dyDescent="0.2">
      <c r="A30" s="54" t="s">
        <v>84</v>
      </c>
      <c r="B30" s="52">
        <v>0</v>
      </c>
      <c r="C30" s="53">
        <v>0</v>
      </c>
    </row>
    <row r="31" spans="1:3" x14ac:dyDescent="0.2">
      <c r="A31" s="54" t="s">
        <v>85</v>
      </c>
      <c r="B31" s="52">
        <v>0</v>
      </c>
      <c r="C31" s="53">
        <v>0</v>
      </c>
    </row>
    <row r="32" spans="1:3" x14ac:dyDescent="0.2">
      <c r="A32" s="54" t="s">
        <v>86</v>
      </c>
      <c r="B32" s="52">
        <v>0</v>
      </c>
      <c r="C32" s="53">
        <v>0</v>
      </c>
    </row>
    <row r="33" spans="1:3" x14ac:dyDescent="0.2">
      <c r="A33" s="54" t="s">
        <v>87</v>
      </c>
      <c r="B33" s="52">
        <v>0</v>
      </c>
      <c r="C33" s="53">
        <v>432936.3</v>
      </c>
    </row>
    <row r="34" spans="1:3" x14ac:dyDescent="0.2">
      <c r="A34" s="54" t="s">
        <v>88</v>
      </c>
      <c r="B34" s="52">
        <v>0</v>
      </c>
      <c r="C34" s="53">
        <v>0</v>
      </c>
    </row>
    <row r="35" spans="1:3" x14ac:dyDescent="0.2">
      <c r="A35" s="54" t="s">
        <v>89</v>
      </c>
      <c r="B35" s="52">
        <v>0</v>
      </c>
      <c r="C35" s="53">
        <v>0</v>
      </c>
    </row>
    <row r="36" spans="1:3" ht="13.2" x14ac:dyDescent="0.2">
      <c r="A36" s="154" t="s">
        <v>90</v>
      </c>
      <c r="B36" s="52">
        <v>0</v>
      </c>
      <c r="C36" s="53">
        <v>0</v>
      </c>
    </row>
    <row r="37" spans="1:3" x14ac:dyDescent="0.2">
      <c r="A37" s="54" t="s">
        <v>91</v>
      </c>
      <c r="B37" s="52">
        <v>0</v>
      </c>
      <c r="C37" s="53">
        <v>0</v>
      </c>
    </row>
    <row r="38" spans="1:3" x14ac:dyDescent="0.2">
      <c r="A38" s="54" t="s">
        <v>92</v>
      </c>
      <c r="B38" s="52">
        <v>0</v>
      </c>
      <c r="C38" s="53">
        <v>0</v>
      </c>
    </row>
    <row r="39" spans="1:3" x14ac:dyDescent="0.2">
      <c r="A39" s="49" t="s">
        <v>93</v>
      </c>
      <c r="B39" s="50">
        <f>SUM(B40:B42)</f>
        <v>0</v>
      </c>
      <c r="C39" s="748">
        <f>SUM(C40:C42)</f>
        <v>0</v>
      </c>
    </row>
    <row r="40" spans="1:3" x14ac:dyDescent="0.2">
      <c r="A40" s="54" t="s">
        <v>94</v>
      </c>
      <c r="B40" s="52">
        <v>0</v>
      </c>
      <c r="C40" s="53">
        <v>0</v>
      </c>
    </row>
    <row r="41" spans="1:3" x14ac:dyDescent="0.2">
      <c r="A41" s="54" t="s">
        <v>44</v>
      </c>
      <c r="B41" s="52">
        <v>0</v>
      </c>
      <c r="C41" s="53">
        <v>0</v>
      </c>
    </row>
    <row r="42" spans="1:3" x14ac:dyDescent="0.2">
      <c r="A42" s="54" t="s">
        <v>95</v>
      </c>
      <c r="B42" s="52">
        <v>0</v>
      </c>
      <c r="C42" s="53">
        <v>0</v>
      </c>
    </row>
    <row r="43" spans="1:3" x14ac:dyDescent="0.2">
      <c r="A43" s="49" t="s">
        <v>96</v>
      </c>
      <c r="B43" s="50">
        <f>SUM(B44:B48)</f>
        <v>0</v>
      </c>
      <c r="C43" s="748">
        <f>SUM(C44:C48)</f>
        <v>0</v>
      </c>
    </row>
    <row r="44" spans="1:3" x14ac:dyDescent="0.2">
      <c r="A44" s="54" t="s">
        <v>97</v>
      </c>
      <c r="B44" s="52">
        <v>0</v>
      </c>
      <c r="C44" s="53">
        <v>0</v>
      </c>
    </row>
    <row r="45" spans="1:3" x14ac:dyDescent="0.2">
      <c r="A45" s="54" t="s">
        <v>98</v>
      </c>
      <c r="B45" s="52">
        <v>0</v>
      </c>
      <c r="C45" s="53">
        <v>0</v>
      </c>
    </row>
    <row r="46" spans="1:3" x14ac:dyDescent="0.2">
      <c r="A46" s="54" t="s">
        <v>99</v>
      </c>
      <c r="B46" s="52">
        <v>0</v>
      </c>
      <c r="C46" s="53">
        <v>0</v>
      </c>
    </row>
    <row r="47" spans="1:3" x14ac:dyDescent="0.2">
      <c r="A47" s="54" t="s">
        <v>100</v>
      </c>
      <c r="B47" s="52">
        <v>0</v>
      </c>
      <c r="C47" s="53">
        <v>0</v>
      </c>
    </row>
    <row r="48" spans="1:3" x14ac:dyDescent="0.2">
      <c r="A48" s="54" t="s">
        <v>101</v>
      </c>
      <c r="B48" s="52">
        <v>0</v>
      </c>
      <c r="C48" s="53">
        <v>0</v>
      </c>
    </row>
    <row r="49" spans="1:8" x14ac:dyDescent="0.2">
      <c r="A49" s="49" t="s">
        <v>102</v>
      </c>
      <c r="B49" s="50">
        <f>SUM(B50:B55)</f>
        <v>0</v>
      </c>
      <c r="C49" s="748">
        <f>SUM(C50:C55)</f>
        <v>6549231.3700000001</v>
      </c>
    </row>
    <row r="50" spans="1:8" x14ac:dyDescent="0.2">
      <c r="A50" s="54" t="s">
        <v>103</v>
      </c>
      <c r="B50" s="52">
        <v>0</v>
      </c>
      <c r="C50" s="53">
        <v>6549231.3700000001</v>
      </c>
    </row>
    <row r="51" spans="1:8" x14ac:dyDescent="0.2">
      <c r="A51" s="54" t="s">
        <v>104</v>
      </c>
      <c r="B51" s="52">
        <v>0</v>
      </c>
      <c r="C51" s="53">
        <v>0</v>
      </c>
    </row>
    <row r="52" spans="1:8" x14ac:dyDescent="0.2">
      <c r="A52" s="54" t="s">
        <v>105</v>
      </c>
      <c r="B52" s="52">
        <v>0</v>
      </c>
      <c r="C52" s="53">
        <v>0</v>
      </c>
    </row>
    <row r="53" spans="1:8" ht="13.2" x14ac:dyDescent="0.2">
      <c r="A53" s="154" t="s">
        <v>106</v>
      </c>
      <c r="B53" s="52">
        <v>0</v>
      </c>
      <c r="C53" s="53">
        <v>0</v>
      </c>
    </row>
    <row r="54" spans="1:8" x14ac:dyDescent="0.2">
      <c r="A54" s="54" t="s">
        <v>107</v>
      </c>
      <c r="B54" s="52">
        <v>0</v>
      </c>
      <c r="C54" s="53">
        <v>0</v>
      </c>
    </row>
    <row r="55" spans="1:8" x14ac:dyDescent="0.2">
      <c r="A55" s="54" t="s">
        <v>108</v>
      </c>
      <c r="B55" s="52">
        <v>0</v>
      </c>
      <c r="C55" s="53">
        <v>0</v>
      </c>
    </row>
    <row r="56" spans="1:8" x14ac:dyDescent="0.2">
      <c r="A56" s="49" t="s">
        <v>109</v>
      </c>
      <c r="B56" s="50">
        <f>+B57</f>
        <v>0</v>
      </c>
      <c r="C56" s="748">
        <f>+C57</f>
        <v>0</v>
      </c>
    </row>
    <row r="57" spans="1:8" x14ac:dyDescent="0.2">
      <c r="A57" s="54" t="s">
        <v>110</v>
      </c>
      <c r="B57" s="52">
        <v>0</v>
      </c>
      <c r="C57" s="53">
        <v>0</v>
      </c>
    </row>
    <row r="58" spans="1:8" x14ac:dyDescent="0.2">
      <c r="A58" s="44"/>
      <c r="B58" s="55"/>
      <c r="C58" s="750"/>
    </row>
    <row r="59" spans="1:8" x14ac:dyDescent="0.2">
      <c r="A59" s="56" t="s">
        <v>111</v>
      </c>
      <c r="B59" s="50">
        <f>+B56+B49+B43+B39+B29+B25</f>
        <v>11567155.689999999</v>
      </c>
      <c r="C59" s="748">
        <f>+C56+C49+C43+C39+C29+C25</f>
        <v>65679399.159999996</v>
      </c>
    </row>
    <row r="60" spans="1:8" ht="13.2" x14ac:dyDescent="0.2">
      <c r="A60" s="155"/>
      <c r="B60" s="50"/>
      <c r="C60" s="748"/>
    </row>
    <row r="61" spans="1:8" s="48" customFormat="1" ht="13.2" x14ac:dyDescent="0.2">
      <c r="A61" s="45" t="s">
        <v>112</v>
      </c>
      <c r="B61" s="50">
        <f>+B22-B59</f>
        <v>6778075.2200000007</v>
      </c>
      <c r="C61" s="748">
        <f>+C22-C59</f>
        <v>-3460967.6899999976</v>
      </c>
    </row>
    <row r="62" spans="1:8" s="48" customFormat="1" x14ac:dyDescent="0.2">
      <c r="A62" s="59"/>
      <c r="B62" s="60"/>
      <c r="C62" s="61"/>
    </row>
    <row r="63" spans="1:8" s="62" customFormat="1" x14ac:dyDescent="0.2">
      <c r="A63" s="156" t="s">
        <v>58</v>
      </c>
      <c r="B63" s="14"/>
      <c r="C63" s="14"/>
      <c r="D63" s="14"/>
      <c r="E63" s="14"/>
      <c r="F63" s="14"/>
      <c r="G63" s="14"/>
      <c r="H63" s="14"/>
    </row>
    <row r="66" spans="1:7" x14ac:dyDescent="0.2">
      <c r="B66" s="63"/>
    </row>
    <row r="67" spans="1:7" ht="1.2" customHeight="1" x14ac:dyDescent="0.2">
      <c r="A67" s="157"/>
    </row>
    <row r="68" spans="1:7" s="1" customFormat="1" x14ac:dyDescent="0.2">
      <c r="A68" s="846"/>
      <c r="B68" s="25"/>
    </row>
    <row r="69" spans="1:7" s="1" customFormat="1" ht="13.2" x14ac:dyDescent="0.25">
      <c r="A69" s="840"/>
      <c r="B69" s="451"/>
      <c r="C69" s="31"/>
      <c r="D69" s="31"/>
      <c r="E69" s="451"/>
      <c r="F69" s="451"/>
      <c r="G69" s="31"/>
    </row>
    <row r="70" spans="1:7" s="1" customFormat="1" ht="13.2" x14ac:dyDescent="0.25">
      <c r="A70" s="840" t="s">
        <v>713</v>
      </c>
      <c r="B70" s="884" t="s">
        <v>714</v>
      </c>
      <c r="C70" s="884"/>
      <c r="D70" s="31"/>
      <c r="G70" s="31"/>
    </row>
    <row r="71" spans="1:7" s="1" customFormat="1" ht="13.2" x14ac:dyDescent="0.25">
      <c r="A71" s="840" t="s">
        <v>715</v>
      </c>
      <c r="B71" s="884" t="s">
        <v>1062</v>
      </c>
      <c r="C71" s="884"/>
      <c r="D71" s="6"/>
      <c r="E71" s="6">
        <v>2</v>
      </c>
      <c r="G71" s="6"/>
    </row>
    <row r="72" spans="1:7" s="1" customFormat="1" x14ac:dyDescent="0.2">
      <c r="A72" s="846"/>
    </row>
    <row r="73" spans="1:7" s="1" customFormat="1" x14ac:dyDescent="0.2">
      <c r="A73" s="846"/>
    </row>
    <row r="74" spans="1:7" s="1" customFormat="1" x14ac:dyDescent="0.2">
      <c r="A74" s="846"/>
    </row>
    <row r="75" spans="1:7" ht="13.2" x14ac:dyDescent="0.2">
      <c r="A75" s="157"/>
    </row>
    <row r="83" spans="1:1" ht="13.2" x14ac:dyDescent="0.2">
      <c r="A83" s="157"/>
    </row>
    <row r="92" spans="1:1" ht="13.2" x14ac:dyDescent="0.2">
      <c r="A92" s="157"/>
    </row>
    <row r="101" spans="1:1" ht="13.2" x14ac:dyDescent="0.2">
      <c r="A101" s="157"/>
    </row>
  </sheetData>
  <sheetProtection formatCells="0" formatColumns="0" formatRows="0" autoFilter="0"/>
  <mergeCells count="3">
    <mergeCell ref="A1:C1"/>
    <mergeCell ref="B70:C70"/>
    <mergeCell ref="B71:C71"/>
  </mergeCells>
  <printOptions horizontalCentered="1"/>
  <pageMargins left="0.78740157480314965" right="0.59055118110236227" top="0.59055118110236227" bottom="0.59055118110236227" header="0.31496062992125984" footer="0.31496062992125984"/>
  <pageSetup scale="65" fitToHeight="0" orientation="landscape"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tint="-0.249977111117893"/>
    <pageSetUpPr fitToPage="1"/>
  </sheetPr>
  <dimension ref="A1:E41"/>
  <sheetViews>
    <sheetView showGridLines="0" topLeftCell="A13" workbookViewId="0">
      <selection activeCell="A34" sqref="A34:XFD41"/>
    </sheetView>
  </sheetViews>
  <sheetFormatPr baseColWidth="10" defaultColWidth="12" defaultRowHeight="10.199999999999999" x14ac:dyDescent="0.2"/>
  <cols>
    <col min="1" max="1" width="60.140625" style="297" customWidth="1"/>
    <col min="2" max="4" width="18.7109375" style="297" customWidth="1"/>
    <col min="5" max="5" width="12.7109375" style="297" bestFit="1" customWidth="1"/>
    <col min="6" max="16384" width="12" style="297"/>
  </cols>
  <sheetData>
    <row r="1" spans="1:5" ht="51" customHeight="1" x14ac:dyDescent="0.2">
      <c r="A1" s="1021" t="s">
        <v>1342</v>
      </c>
      <c r="B1" s="1022"/>
      <c r="C1" s="1022"/>
      <c r="D1" s="1023"/>
    </row>
    <row r="2" spans="1:5" ht="25.05" customHeight="1" x14ac:dyDescent="0.2">
      <c r="A2" s="1024" t="s">
        <v>328</v>
      </c>
      <c r="B2" s="311" t="s">
        <v>327</v>
      </c>
      <c r="C2" s="311" t="s">
        <v>326</v>
      </c>
      <c r="D2" s="310" t="s">
        <v>140</v>
      </c>
    </row>
    <row r="3" spans="1:5" x14ac:dyDescent="0.2">
      <c r="A3" s="1025"/>
      <c r="B3" s="310" t="s">
        <v>325</v>
      </c>
      <c r="C3" s="310" t="s">
        <v>324</v>
      </c>
      <c r="D3" s="310" t="s">
        <v>323</v>
      </c>
    </row>
    <row r="4" spans="1:5" ht="15" customHeight="1" x14ac:dyDescent="0.2">
      <c r="A4" s="1026" t="s">
        <v>322</v>
      </c>
      <c r="B4" s="1027"/>
      <c r="C4" s="1027"/>
      <c r="D4" s="1028"/>
    </row>
    <row r="5" spans="1:5" x14ac:dyDescent="0.2">
      <c r="A5" s="308"/>
      <c r="B5" s="307">
        <v>0</v>
      </c>
      <c r="C5" s="307">
        <v>0</v>
      </c>
      <c r="D5" s="306">
        <f t="shared" ref="D5:D15" si="0">+B5-C5</f>
        <v>0</v>
      </c>
      <c r="E5" s="309"/>
    </row>
    <row r="6" spans="1:5" x14ac:dyDescent="0.2">
      <c r="A6" s="308"/>
      <c r="B6" s="307">
        <v>0</v>
      </c>
      <c r="C6" s="307">
        <v>0</v>
      </c>
      <c r="D6" s="306">
        <f t="shared" si="0"/>
        <v>0</v>
      </c>
    </row>
    <row r="7" spans="1:5" x14ac:dyDescent="0.2">
      <c r="A7" s="308"/>
      <c r="B7" s="307">
        <v>0</v>
      </c>
      <c r="C7" s="307">
        <v>0</v>
      </c>
      <c r="D7" s="306">
        <f t="shared" si="0"/>
        <v>0</v>
      </c>
    </row>
    <row r="8" spans="1:5" x14ac:dyDescent="0.2">
      <c r="A8" s="308"/>
      <c r="B8" s="307">
        <v>0</v>
      </c>
      <c r="C8" s="307">
        <v>0</v>
      </c>
      <c r="D8" s="306">
        <f t="shared" si="0"/>
        <v>0</v>
      </c>
    </row>
    <row r="9" spans="1:5" x14ac:dyDescent="0.2">
      <c r="A9" s="308"/>
      <c r="B9" s="307">
        <v>0</v>
      </c>
      <c r="C9" s="307">
        <v>0</v>
      </c>
      <c r="D9" s="306">
        <f t="shared" si="0"/>
        <v>0</v>
      </c>
    </row>
    <row r="10" spans="1:5" x14ac:dyDescent="0.2">
      <c r="A10" s="308"/>
      <c r="B10" s="307">
        <v>0</v>
      </c>
      <c r="C10" s="307">
        <v>0</v>
      </c>
      <c r="D10" s="306">
        <f t="shared" si="0"/>
        <v>0</v>
      </c>
    </row>
    <row r="11" spans="1:5" x14ac:dyDescent="0.2">
      <c r="A11" s="308"/>
      <c r="B11" s="307">
        <v>0</v>
      </c>
      <c r="C11" s="307">
        <v>0</v>
      </c>
      <c r="D11" s="306">
        <f t="shared" si="0"/>
        <v>0</v>
      </c>
    </row>
    <row r="12" spans="1:5" x14ac:dyDescent="0.2">
      <c r="A12" s="308"/>
      <c r="B12" s="307">
        <v>0</v>
      </c>
      <c r="C12" s="307">
        <v>0</v>
      </c>
      <c r="D12" s="306">
        <f t="shared" si="0"/>
        <v>0</v>
      </c>
    </row>
    <row r="13" spans="1:5" x14ac:dyDescent="0.2">
      <c r="A13" s="308"/>
      <c r="B13" s="307">
        <v>0</v>
      </c>
      <c r="C13" s="307">
        <v>0</v>
      </c>
      <c r="D13" s="306">
        <f t="shared" si="0"/>
        <v>0</v>
      </c>
    </row>
    <row r="14" spans="1:5" x14ac:dyDescent="0.2">
      <c r="A14" s="308"/>
      <c r="B14" s="307">
        <v>0</v>
      </c>
      <c r="C14" s="307">
        <v>0</v>
      </c>
      <c r="D14" s="306">
        <f t="shared" si="0"/>
        <v>0</v>
      </c>
    </row>
    <row r="15" spans="1:5" x14ac:dyDescent="0.2">
      <c r="A15" s="308"/>
      <c r="B15" s="307">
        <v>0</v>
      </c>
      <c r="C15" s="307">
        <v>0</v>
      </c>
      <c r="D15" s="306">
        <f t="shared" si="0"/>
        <v>0</v>
      </c>
    </row>
    <row r="16" spans="1:5" x14ac:dyDescent="0.2">
      <c r="A16" s="304" t="s">
        <v>321</v>
      </c>
      <c r="B16" s="299">
        <f>SUM(B5:B15)</f>
        <v>0</v>
      </c>
      <c r="C16" s="299">
        <f>SUM(C5:C15)</f>
        <v>0</v>
      </c>
      <c r="D16" s="299">
        <f>SUM(D5:D15)</f>
        <v>0</v>
      </c>
    </row>
    <row r="17" spans="1:4" x14ac:dyDescent="0.2">
      <c r="A17" s="302"/>
      <c r="B17" s="305"/>
      <c r="C17" s="305"/>
      <c r="D17" s="305"/>
    </row>
    <row r="18" spans="1:4" ht="15" customHeight="1" x14ac:dyDescent="0.2">
      <c r="A18" s="1029" t="s">
        <v>320</v>
      </c>
      <c r="B18" s="1030"/>
      <c r="C18" s="1030"/>
      <c r="D18" s="1031"/>
    </row>
    <row r="19" spans="1:4" x14ac:dyDescent="0.2">
      <c r="A19" s="304" t="s">
        <v>319</v>
      </c>
      <c r="B19" s="303">
        <v>0</v>
      </c>
      <c r="C19" s="303">
        <v>0</v>
      </c>
      <c r="D19" s="303">
        <v>0</v>
      </c>
    </row>
    <row r="20" spans="1:4" x14ac:dyDescent="0.2">
      <c r="A20" s="302"/>
      <c r="B20" s="301"/>
      <c r="C20" s="301"/>
      <c r="D20" s="301"/>
    </row>
    <row r="21" spans="1:4" x14ac:dyDescent="0.2">
      <c r="A21" s="300" t="s">
        <v>318</v>
      </c>
      <c r="B21" s="299">
        <f>B19+B16</f>
        <v>0</v>
      </c>
      <c r="C21" s="299">
        <f>C19+C16</f>
        <v>0</v>
      </c>
      <c r="D21" s="299">
        <f>D19+D16</f>
        <v>0</v>
      </c>
    </row>
    <row r="22" spans="1:4" ht="30" customHeight="1" x14ac:dyDescent="0.2">
      <c r="A22" s="1032" t="s">
        <v>58</v>
      </c>
      <c r="B22" s="1032"/>
      <c r="C22" s="1032"/>
      <c r="D22" s="1032"/>
    </row>
    <row r="23" spans="1:4" x14ac:dyDescent="0.2">
      <c r="A23" s="298"/>
      <c r="B23" s="298"/>
      <c r="C23" s="298"/>
      <c r="D23" s="298"/>
    </row>
    <row r="24" spans="1:4" x14ac:dyDescent="0.2">
      <c r="A24" s="298"/>
      <c r="B24" s="298"/>
      <c r="C24" s="298"/>
      <c r="D24" s="298"/>
    </row>
    <row r="25" spans="1:4" x14ac:dyDescent="0.2">
      <c r="A25" s="298"/>
      <c r="B25" s="298"/>
      <c r="C25" s="298"/>
      <c r="D25" s="298"/>
    </row>
    <row r="26" spans="1:4" x14ac:dyDescent="0.2">
      <c r="A26" s="298"/>
      <c r="B26" s="298"/>
      <c r="C26" s="298"/>
      <c r="D26" s="298"/>
    </row>
    <row r="34" spans="4:4" s="674" customFormat="1" x14ac:dyDescent="0.2"/>
    <row r="35" spans="4:4" s="674" customFormat="1" x14ac:dyDescent="0.2"/>
    <row r="36" spans="4:4" s="674" customFormat="1" x14ac:dyDescent="0.2"/>
    <row r="37" spans="4:4" s="674" customFormat="1" x14ac:dyDescent="0.2"/>
    <row r="38" spans="4:4" s="674" customFormat="1" x14ac:dyDescent="0.2"/>
    <row r="39" spans="4:4" s="674" customFormat="1" x14ac:dyDescent="0.2"/>
    <row r="40" spans="4:4" s="674" customFormat="1" x14ac:dyDescent="0.2">
      <c r="D40" s="6">
        <v>10</v>
      </c>
    </row>
    <row r="41" spans="4:4" s="674" customFormat="1" x14ac:dyDescent="0.2"/>
  </sheetData>
  <sheetProtection formatCells="0" formatColumns="0" formatRows="0" insertRows="0" deleteRows="0" sort="0" autoFilter="0"/>
  <mergeCells count="5">
    <mergeCell ref="A1:D1"/>
    <mergeCell ref="A2:A3"/>
    <mergeCell ref="A4:D4"/>
    <mergeCell ref="A18:D18"/>
    <mergeCell ref="A22:D22"/>
  </mergeCells>
  <printOptions horizontalCentered="1"/>
  <pageMargins left="0.78740157480314965" right="0.59055118110236227" top="0.78740157480314965" bottom="0.78740157480314965" header="0.31496062992125984" footer="0.31496062992125984"/>
  <pageSetup orientation="landscape" r:id="rId1"/>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4" tint="-0.249977111117893"/>
    <pageSetUpPr fitToPage="1"/>
  </sheetPr>
  <dimension ref="A1:C48"/>
  <sheetViews>
    <sheetView showGridLines="0" topLeftCell="A13" workbookViewId="0">
      <selection activeCell="A33" sqref="A33:XFD48"/>
    </sheetView>
  </sheetViews>
  <sheetFormatPr baseColWidth="10" defaultColWidth="13.28515625" defaultRowHeight="10.199999999999999" x14ac:dyDescent="0.2"/>
  <cols>
    <col min="1" max="1" width="75.28515625" style="312" customWidth="1"/>
    <col min="2" max="3" width="15.7109375" style="312" customWidth="1"/>
    <col min="4" max="16384" width="13.28515625" style="312"/>
  </cols>
  <sheetData>
    <row r="1" spans="1:3" ht="51" customHeight="1" x14ac:dyDescent="0.2">
      <c r="A1" s="1033" t="s">
        <v>1343</v>
      </c>
      <c r="B1" s="1033"/>
      <c r="C1" s="1033"/>
    </row>
    <row r="2" spans="1:3" hidden="1" x14ac:dyDescent="0.2">
      <c r="A2" s="321"/>
      <c r="B2" s="321"/>
      <c r="C2" s="321"/>
    </row>
    <row r="3" spans="1:3" ht="25.05" customHeight="1" x14ac:dyDescent="0.2">
      <c r="A3" s="310" t="s">
        <v>328</v>
      </c>
      <c r="B3" s="310" t="s">
        <v>182</v>
      </c>
      <c r="C3" s="310" t="s">
        <v>219</v>
      </c>
    </row>
    <row r="4" spans="1:3" ht="15" customHeight="1" x14ac:dyDescent="0.2">
      <c r="A4" s="1034" t="s">
        <v>332</v>
      </c>
      <c r="B4" s="1034"/>
      <c r="C4" s="1034"/>
    </row>
    <row r="5" spans="1:3" x14ac:dyDescent="0.2">
      <c r="A5" s="319"/>
      <c r="B5" s="320">
        <v>0</v>
      </c>
      <c r="C5" s="320">
        <v>0</v>
      </c>
    </row>
    <row r="6" spans="1:3" x14ac:dyDescent="0.2">
      <c r="A6" s="319"/>
      <c r="B6" s="320">
        <v>0</v>
      </c>
      <c r="C6" s="320">
        <v>0</v>
      </c>
    </row>
    <row r="7" spans="1:3" x14ac:dyDescent="0.2">
      <c r="A7" s="319"/>
      <c r="B7" s="320">
        <v>0</v>
      </c>
      <c r="C7" s="320">
        <v>0</v>
      </c>
    </row>
    <row r="8" spans="1:3" x14ac:dyDescent="0.2">
      <c r="A8" s="319"/>
      <c r="B8" s="320">
        <v>0</v>
      </c>
      <c r="C8" s="320">
        <v>0</v>
      </c>
    </row>
    <row r="9" spans="1:3" x14ac:dyDescent="0.2">
      <c r="A9" s="319"/>
      <c r="B9" s="320">
        <v>0</v>
      </c>
      <c r="C9" s="320">
        <v>0</v>
      </c>
    </row>
    <row r="10" spans="1:3" x14ac:dyDescent="0.2">
      <c r="A10" s="319"/>
      <c r="B10" s="320">
        <v>0</v>
      </c>
      <c r="C10" s="320">
        <v>0</v>
      </c>
    </row>
    <row r="11" spans="1:3" x14ac:dyDescent="0.2">
      <c r="A11" s="319"/>
      <c r="B11" s="320">
        <v>0</v>
      </c>
      <c r="C11" s="320">
        <v>0</v>
      </c>
    </row>
    <row r="12" spans="1:3" x14ac:dyDescent="0.2">
      <c r="A12" s="319"/>
      <c r="B12" s="320">
        <v>0</v>
      </c>
      <c r="C12" s="320">
        <v>0</v>
      </c>
    </row>
    <row r="13" spans="1:3" x14ac:dyDescent="0.2">
      <c r="A13" s="319"/>
      <c r="B13" s="318">
        <v>0</v>
      </c>
      <c r="C13" s="318">
        <v>0</v>
      </c>
    </row>
    <row r="14" spans="1:3" x14ac:dyDescent="0.2">
      <c r="A14" s="319"/>
      <c r="B14" s="318">
        <v>0</v>
      </c>
      <c r="C14" s="318">
        <v>0</v>
      </c>
    </row>
    <row r="15" spans="1:3" x14ac:dyDescent="0.2">
      <c r="A15" s="319"/>
      <c r="B15" s="318">
        <v>0</v>
      </c>
      <c r="C15" s="318">
        <v>0</v>
      </c>
    </row>
    <row r="16" spans="1:3" x14ac:dyDescent="0.2">
      <c r="A16" s="314" t="s">
        <v>331</v>
      </c>
      <c r="B16" s="313">
        <f>SUM(B5:B15)</f>
        <v>0</v>
      </c>
      <c r="C16" s="313">
        <f>SUM(C5:C15)</f>
        <v>0</v>
      </c>
    </row>
    <row r="17" spans="1:3" x14ac:dyDescent="0.2">
      <c r="A17" s="316"/>
      <c r="B17" s="317"/>
      <c r="C17" s="317"/>
    </row>
    <row r="18" spans="1:3" ht="15" customHeight="1" x14ac:dyDescent="0.2">
      <c r="A18" s="1035" t="s">
        <v>320</v>
      </c>
      <c r="B18" s="1035"/>
      <c r="C18" s="1035"/>
    </row>
    <row r="19" spans="1:3" x14ac:dyDescent="0.2">
      <c r="A19" s="314" t="s">
        <v>330</v>
      </c>
      <c r="B19" s="313">
        <v>0</v>
      </c>
      <c r="C19" s="313">
        <v>0</v>
      </c>
    </row>
    <row r="20" spans="1:3" x14ac:dyDescent="0.2">
      <c r="A20" s="316"/>
      <c r="B20" s="315"/>
      <c r="C20" s="315"/>
    </row>
    <row r="21" spans="1:3" x14ac:dyDescent="0.2">
      <c r="A21" s="314" t="s">
        <v>318</v>
      </c>
      <c r="B21" s="313">
        <f>B19+B16</f>
        <v>0</v>
      </c>
      <c r="C21" s="313">
        <f>C19+C16</f>
        <v>0</v>
      </c>
    </row>
    <row r="22" spans="1:3" ht="21.75" customHeight="1" x14ac:dyDescent="0.2">
      <c r="A22" s="1036" t="s">
        <v>329</v>
      </c>
      <c r="B22" s="1036"/>
      <c r="C22" s="1036"/>
    </row>
    <row r="33" spans="3:3" s="856" customFormat="1" x14ac:dyDescent="0.2"/>
    <row r="34" spans="3:3" s="856" customFormat="1" x14ac:dyDescent="0.2"/>
    <row r="35" spans="3:3" s="856" customFormat="1" x14ac:dyDescent="0.2"/>
    <row r="36" spans="3:3" s="856" customFormat="1" x14ac:dyDescent="0.2"/>
    <row r="37" spans="3:3" s="856" customFormat="1" x14ac:dyDescent="0.2"/>
    <row r="38" spans="3:3" s="856" customFormat="1" x14ac:dyDescent="0.2"/>
    <row r="39" spans="3:3" s="856" customFormat="1" x14ac:dyDescent="0.2"/>
    <row r="40" spans="3:3" s="856" customFormat="1" x14ac:dyDescent="0.2"/>
    <row r="41" spans="3:3" s="856" customFormat="1" x14ac:dyDescent="0.2"/>
    <row r="42" spans="3:3" s="856" customFormat="1" x14ac:dyDescent="0.2"/>
    <row r="43" spans="3:3" s="856" customFormat="1" x14ac:dyDescent="0.2"/>
    <row r="44" spans="3:3" s="856" customFormat="1" x14ac:dyDescent="0.2"/>
    <row r="45" spans="3:3" s="856" customFormat="1" x14ac:dyDescent="0.2">
      <c r="C45" s="6">
        <v>11</v>
      </c>
    </row>
    <row r="46" spans="3:3" s="856" customFormat="1" x14ac:dyDescent="0.2"/>
    <row r="47" spans="3:3" s="856" customFormat="1" x14ac:dyDescent="0.2"/>
    <row r="48" spans="3:3" s="856" customFormat="1" x14ac:dyDescent="0.2"/>
  </sheetData>
  <sheetProtection formatCells="0" formatColumns="0" formatRows="0" insertRows="0" deleteRows="0"/>
  <mergeCells count="4">
    <mergeCell ref="A1:C1"/>
    <mergeCell ref="A4:C4"/>
    <mergeCell ref="A18:C18"/>
    <mergeCell ref="A22:C22"/>
  </mergeCells>
  <printOptions horizontalCentered="1"/>
  <pageMargins left="0.78740157480314965" right="0.59055118110236227" top="0.78740157480314965" bottom="0.78740157480314965" header="0.31496062992125984" footer="0.31496062992125984"/>
  <pageSetup scale="94" orientation="landscape"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5" tint="-0.249977111117893"/>
    <pageSetUpPr fitToPage="1"/>
  </sheetPr>
  <dimension ref="A1:E55"/>
  <sheetViews>
    <sheetView showGridLines="0" topLeftCell="A19" zoomScale="90" zoomScaleNormal="90" workbookViewId="0">
      <selection activeCell="A48" sqref="A48:XFD55"/>
    </sheetView>
  </sheetViews>
  <sheetFormatPr baseColWidth="10" defaultColWidth="13.28515625" defaultRowHeight="10.199999999999999" x14ac:dyDescent="0.2"/>
  <cols>
    <col min="1" max="1" width="3.140625" style="420" customWidth="1"/>
    <col min="2" max="2" width="51.28515625" style="420" customWidth="1"/>
    <col min="3" max="5" width="25.42578125" style="420" customWidth="1"/>
    <col min="6" max="16384" width="13.28515625" style="420"/>
  </cols>
  <sheetData>
    <row r="1" spans="1:5" ht="48" customHeight="1" x14ac:dyDescent="0.2">
      <c r="A1" s="1037" t="s">
        <v>1345</v>
      </c>
      <c r="B1" s="1038"/>
      <c r="C1" s="1038"/>
      <c r="D1" s="1038"/>
      <c r="E1" s="1039"/>
    </row>
    <row r="2" spans="1:5" ht="20.399999999999999" x14ac:dyDescent="0.2">
      <c r="A2" s="1040" t="s">
        <v>113</v>
      </c>
      <c r="B2" s="1041"/>
      <c r="C2" s="421" t="s">
        <v>390</v>
      </c>
      <c r="D2" s="421" t="s">
        <v>182</v>
      </c>
      <c r="E2" s="421" t="s">
        <v>389</v>
      </c>
    </row>
    <row r="3" spans="1:5" x14ac:dyDescent="0.2">
      <c r="A3" s="422" t="s">
        <v>388</v>
      </c>
      <c r="B3" s="423"/>
      <c r="C3" s="424">
        <v>54361245.899999999</v>
      </c>
      <c r="D3" s="424">
        <v>18345230.91</v>
      </c>
      <c r="E3" s="425">
        <v>18345230.91</v>
      </c>
    </row>
    <row r="4" spans="1:5" x14ac:dyDescent="0.2">
      <c r="A4" s="426"/>
      <c r="B4" s="427" t="s">
        <v>61</v>
      </c>
      <c r="C4" s="428">
        <v>0</v>
      </c>
      <c r="D4" s="428">
        <v>0</v>
      </c>
      <c r="E4" s="429">
        <v>0</v>
      </c>
    </row>
    <row r="5" spans="1:5" x14ac:dyDescent="0.2">
      <c r="A5" s="426"/>
      <c r="B5" s="427" t="s">
        <v>62</v>
      </c>
      <c r="C5" s="428">
        <v>0</v>
      </c>
      <c r="D5" s="428">
        <v>0</v>
      </c>
      <c r="E5" s="429">
        <v>0</v>
      </c>
    </row>
    <row r="6" spans="1:5" x14ac:dyDescent="0.2">
      <c r="A6" s="426"/>
      <c r="B6" s="427" t="s">
        <v>63</v>
      </c>
      <c r="C6" s="428">
        <v>0</v>
      </c>
      <c r="D6" s="428">
        <v>0</v>
      </c>
      <c r="E6" s="429">
        <v>0</v>
      </c>
    </row>
    <row r="7" spans="1:5" x14ac:dyDescent="0.2">
      <c r="A7" s="426"/>
      <c r="B7" s="427" t="s">
        <v>64</v>
      </c>
      <c r="C7" s="428">
        <v>0</v>
      </c>
      <c r="D7" s="428">
        <v>0</v>
      </c>
      <c r="E7" s="429">
        <v>0</v>
      </c>
    </row>
    <row r="8" spans="1:5" x14ac:dyDescent="0.2">
      <c r="A8" s="426"/>
      <c r="B8" s="427" t="s">
        <v>65</v>
      </c>
      <c r="C8" s="428">
        <v>0</v>
      </c>
      <c r="D8" s="428">
        <v>0</v>
      </c>
      <c r="E8" s="429">
        <v>0</v>
      </c>
    </row>
    <row r="9" spans="1:5" x14ac:dyDescent="0.2">
      <c r="A9" s="426"/>
      <c r="B9" s="427" t="s">
        <v>66</v>
      </c>
      <c r="C9" s="428">
        <v>0</v>
      </c>
      <c r="D9" s="428">
        <v>0</v>
      </c>
      <c r="E9" s="429">
        <v>0</v>
      </c>
    </row>
    <row r="10" spans="1:5" x14ac:dyDescent="0.2">
      <c r="A10" s="426"/>
      <c r="B10" s="427" t="s">
        <v>387</v>
      </c>
      <c r="C10" s="428">
        <v>7744825</v>
      </c>
      <c r="D10" s="428">
        <v>1945592.98</v>
      </c>
      <c r="E10" s="429">
        <v>1945592.98</v>
      </c>
    </row>
    <row r="11" spans="1:5" x14ac:dyDescent="0.2">
      <c r="A11" s="426"/>
      <c r="B11" s="427" t="s">
        <v>93</v>
      </c>
      <c r="C11" s="428">
        <v>14932797</v>
      </c>
      <c r="D11" s="428">
        <v>3335761</v>
      </c>
      <c r="E11" s="429">
        <v>3335761</v>
      </c>
    </row>
    <row r="12" spans="1:5" x14ac:dyDescent="0.2">
      <c r="A12" s="426"/>
      <c r="B12" s="427" t="s">
        <v>83</v>
      </c>
      <c r="C12" s="428">
        <v>31683623.899999999</v>
      </c>
      <c r="D12" s="428">
        <v>13063876.93</v>
      </c>
      <c r="E12" s="429">
        <v>13063876.93</v>
      </c>
    </row>
    <row r="13" spans="1:5" x14ac:dyDescent="0.2">
      <c r="A13" s="430"/>
      <c r="B13" s="427" t="s">
        <v>201</v>
      </c>
      <c r="C13" s="428">
        <v>0</v>
      </c>
      <c r="D13" s="428">
        <v>0</v>
      </c>
      <c r="E13" s="429">
        <v>0</v>
      </c>
    </row>
    <row r="14" spans="1:5" x14ac:dyDescent="0.2">
      <c r="A14" s="431" t="s">
        <v>386</v>
      </c>
      <c r="B14" s="432"/>
      <c r="C14" s="433">
        <v>54361245.899999999</v>
      </c>
      <c r="D14" s="433">
        <v>13821669.390000001</v>
      </c>
      <c r="E14" s="434">
        <v>13821669.390000001</v>
      </c>
    </row>
    <row r="15" spans="1:5" x14ac:dyDescent="0.2">
      <c r="A15" s="426"/>
      <c r="B15" s="427" t="s">
        <v>80</v>
      </c>
      <c r="C15" s="428">
        <v>41407812.990000002</v>
      </c>
      <c r="D15" s="428">
        <v>9245447.25</v>
      </c>
      <c r="E15" s="429">
        <v>9245447.25</v>
      </c>
    </row>
    <row r="16" spans="1:5" x14ac:dyDescent="0.2">
      <c r="A16" s="426"/>
      <c r="B16" s="427" t="s">
        <v>81</v>
      </c>
      <c r="C16" s="428">
        <v>1856827.24</v>
      </c>
      <c r="D16" s="428">
        <v>497444.16</v>
      </c>
      <c r="E16" s="429">
        <v>497444.16</v>
      </c>
    </row>
    <row r="17" spans="1:5" x14ac:dyDescent="0.2">
      <c r="A17" s="426"/>
      <c r="B17" s="427" t="s">
        <v>82</v>
      </c>
      <c r="C17" s="428">
        <v>10130452.869999999</v>
      </c>
      <c r="D17" s="428">
        <v>1824264.28</v>
      </c>
      <c r="E17" s="429">
        <v>1824264.28</v>
      </c>
    </row>
    <row r="18" spans="1:5" x14ac:dyDescent="0.2">
      <c r="A18" s="426"/>
      <c r="B18" s="427" t="s">
        <v>83</v>
      </c>
      <c r="C18" s="428">
        <v>0</v>
      </c>
      <c r="D18" s="428">
        <v>0</v>
      </c>
      <c r="E18" s="429">
        <v>0</v>
      </c>
    </row>
    <row r="19" spans="1:5" x14ac:dyDescent="0.2">
      <c r="A19" s="426"/>
      <c r="B19" s="427" t="s">
        <v>261</v>
      </c>
      <c r="C19" s="428">
        <v>966152.8</v>
      </c>
      <c r="D19" s="428">
        <v>2254513.7000000002</v>
      </c>
      <c r="E19" s="429">
        <v>2254513.7000000002</v>
      </c>
    </row>
    <row r="20" spans="1:5" x14ac:dyDescent="0.2">
      <c r="A20" s="426"/>
      <c r="B20" s="427" t="s">
        <v>109</v>
      </c>
      <c r="C20" s="428">
        <v>0</v>
      </c>
      <c r="D20" s="428">
        <v>0</v>
      </c>
      <c r="E20" s="429">
        <v>0</v>
      </c>
    </row>
    <row r="21" spans="1:5" x14ac:dyDescent="0.2">
      <c r="A21" s="426"/>
      <c r="B21" s="427" t="s">
        <v>273</v>
      </c>
      <c r="C21" s="428">
        <v>0</v>
      </c>
      <c r="D21" s="428">
        <v>0</v>
      </c>
      <c r="E21" s="429">
        <v>0</v>
      </c>
    </row>
    <row r="22" spans="1:5" x14ac:dyDescent="0.2">
      <c r="A22" s="426"/>
      <c r="B22" s="427" t="s">
        <v>385</v>
      </c>
      <c r="C22" s="428">
        <v>0</v>
      </c>
      <c r="D22" s="428">
        <v>0</v>
      </c>
      <c r="E22" s="429">
        <v>0</v>
      </c>
    </row>
    <row r="23" spans="1:5" x14ac:dyDescent="0.2">
      <c r="A23" s="426"/>
      <c r="B23" s="427" t="s">
        <v>281</v>
      </c>
      <c r="C23" s="428">
        <v>0</v>
      </c>
      <c r="D23" s="428">
        <v>0</v>
      </c>
      <c r="E23" s="429">
        <v>0</v>
      </c>
    </row>
    <row r="24" spans="1:5" x14ac:dyDescent="0.2">
      <c r="A24" s="435"/>
      <c r="B24" s="436" t="s">
        <v>412</v>
      </c>
      <c r="C24" s="437">
        <v>0</v>
      </c>
      <c r="D24" s="437">
        <v>4523561.5199999996</v>
      </c>
      <c r="E24" s="438">
        <v>4523561.5199999996</v>
      </c>
    </row>
    <row r="25" spans="1:5" x14ac:dyDescent="0.2">
      <c r="C25" s="439"/>
      <c r="D25" s="439"/>
      <c r="E25" s="439"/>
    </row>
    <row r="26" spans="1:5" ht="20.399999999999999" x14ac:dyDescent="0.2">
      <c r="A26" s="1040" t="s">
        <v>113</v>
      </c>
      <c r="B26" s="1041"/>
      <c r="C26" s="440" t="s">
        <v>390</v>
      </c>
      <c r="D26" s="440" t="s">
        <v>182</v>
      </c>
      <c r="E26" s="440" t="s">
        <v>389</v>
      </c>
    </row>
    <row r="27" spans="1:5" x14ac:dyDescent="0.2">
      <c r="A27" s="422" t="s">
        <v>413</v>
      </c>
      <c r="B27" s="423"/>
      <c r="C27" s="441">
        <v>0</v>
      </c>
      <c r="D27" s="441">
        <v>3630378.8100000005</v>
      </c>
      <c r="E27" s="442">
        <v>3630378.8100000005</v>
      </c>
    </row>
    <row r="28" spans="1:5" x14ac:dyDescent="0.2">
      <c r="A28" s="426"/>
      <c r="B28" s="427" t="s">
        <v>414</v>
      </c>
      <c r="C28" s="443">
        <v>0</v>
      </c>
      <c r="D28" s="443">
        <v>943363.16</v>
      </c>
      <c r="E28" s="444">
        <v>943363.16</v>
      </c>
    </row>
    <row r="29" spans="1:5" x14ac:dyDescent="0.2">
      <c r="A29" s="426"/>
      <c r="B29" s="427" t="s">
        <v>415</v>
      </c>
      <c r="C29" s="443">
        <v>0</v>
      </c>
      <c r="D29" s="443">
        <v>0</v>
      </c>
      <c r="E29" s="444">
        <v>0</v>
      </c>
    </row>
    <row r="30" spans="1:5" x14ac:dyDescent="0.2">
      <c r="A30" s="426"/>
      <c r="B30" s="427" t="s">
        <v>416</v>
      </c>
      <c r="C30" s="443">
        <v>0</v>
      </c>
      <c r="D30" s="443">
        <v>0</v>
      </c>
      <c r="E30" s="444">
        <v>0</v>
      </c>
    </row>
    <row r="31" spans="1:5" x14ac:dyDescent="0.2">
      <c r="A31" s="426"/>
      <c r="B31" s="427" t="s">
        <v>417</v>
      </c>
      <c r="C31" s="443">
        <v>0</v>
      </c>
      <c r="D31" s="443">
        <v>1446271.6</v>
      </c>
      <c r="E31" s="444">
        <v>1446271.6</v>
      </c>
    </row>
    <row r="32" spans="1:5" x14ac:dyDescent="0.2">
      <c r="A32" s="426"/>
      <c r="B32" s="427" t="s">
        <v>418</v>
      </c>
      <c r="C32" s="443">
        <v>0</v>
      </c>
      <c r="D32" s="443">
        <v>1240744.05</v>
      </c>
      <c r="E32" s="444">
        <v>1240744.05</v>
      </c>
    </row>
    <row r="33" spans="1:5" x14ac:dyDescent="0.2">
      <c r="A33" s="426"/>
      <c r="B33" s="427" t="s">
        <v>419</v>
      </c>
      <c r="C33" s="443">
        <v>0</v>
      </c>
      <c r="D33" s="443">
        <v>0</v>
      </c>
      <c r="E33" s="444">
        <v>0</v>
      </c>
    </row>
    <row r="34" spans="1:5" x14ac:dyDescent="0.2">
      <c r="A34" s="426"/>
      <c r="B34" s="427" t="s">
        <v>420</v>
      </c>
      <c r="C34" s="443">
        <v>0</v>
      </c>
      <c r="D34" s="443">
        <v>0</v>
      </c>
      <c r="E34" s="444">
        <v>0</v>
      </c>
    </row>
    <row r="35" spans="1:5" x14ac:dyDescent="0.2">
      <c r="A35" s="431" t="s">
        <v>421</v>
      </c>
      <c r="B35" s="427"/>
      <c r="C35" s="445">
        <v>0</v>
      </c>
      <c r="D35" s="445">
        <v>893182.71</v>
      </c>
      <c r="E35" s="446">
        <v>893182.71</v>
      </c>
    </row>
    <row r="36" spans="1:5" x14ac:dyDescent="0.2">
      <c r="A36" s="426"/>
      <c r="B36" s="427" t="s">
        <v>418</v>
      </c>
      <c r="C36" s="443">
        <v>0</v>
      </c>
      <c r="D36" s="443">
        <v>893182.71</v>
      </c>
      <c r="E36" s="444">
        <v>893182.71</v>
      </c>
    </row>
    <row r="37" spans="1:5" x14ac:dyDescent="0.2">
      <c r="A37" s="447"/>
      <c r="B37" s="448" t="s">
        <v>419</v>
      </c>
      <c r="C37" s="443">
        <v>0</v>
      </c>
      <c r="D37" s="443">
        <v>0</v>
      </c>
      <c r="E37" s="444">
        <v>0</v>
      </c>
    </row>
    <row r="38" spans="1:5" x14ac:dyDescent="0.2">
      <c r="A38" s="447"/>
      <c r="B38" s="448" t="s">
        <v>422</v>
      </c>
      <c r="C38" s="443">
        <v>0</v>
      </c>
      <c r="D38" s="443">
        <v>0</v>
      </c>
      <c r="E38" s="444">
        <v>0</v>
      </c>
    </row>
    <row r="39" spans="1:5" x14ac:dyDescent="0.2">
      <c r="A39" s="435"/>
      <c r="B39" s="436" t="s">
        <v>412</v>
      </c>
      <c r="C39" s="437">
        <v>0</v>
      </c>
      <c r="D39" s="437">
        <v>4523561.5200000005</v>
      </c>
      <c r="E39" s="438">
        <v>4523561.5200000005</v>
      </c>
    </row>
    <row r="40" spans="1:5" x14ac:dyDescent="0.2">
      <c r="A40" s="420" t="s">
        <v>384</v>
      </c>
    </row>
    <row r="55" spans="5:5" x14ac:dyDescent="0.2">
      <c r="E55" s="6">
        <v>12</v>
      </c>
    </row>
  </sheetData>
  <mergeCells count="3">
    <mergeCell ref="A1:E1"/>
    <mergeCell ref="A2:B2"/>
    <mergeCell ref="A26:B26"/>
  </mergeCells>
  <printOptions horizontalCentered="1"/>
  <pageMargins left="0.70866141732283472" right="0.70866141732283472" top="0.74803149606299213" bottom="0.74803149606299213" header="0.31496062992125984" footer="0.31496062992125984"/>
  <pageSetup scale="81" orientation="landscape"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5" tint="-0.249977111117893"/>
    <pageSetUpPr fitToPage="1"/>
  </sheetPr>
  <dimension ref="A1:E43"/>
  <sheetViews>
    <sheetView showGridLines="0" topLeftCell="A13" workbookViewId="0">
      <selection activeCell="A36" sqref="A36:XFD44"/>
    </sheetView>
  </sheetViews>
  <sheetFormatPr baseColWidth="10" defaultColWidth="12" defaultRowHeight="10.199999999999999" x14ac:dyDescent="0.2"/>
  <cols>
    <col min="1" max="1" width="1" style="344" customWidth="1"/>
    <col min="2" max="2" width="55.7109375" style="344" customWidth="1"/>
    <col min="3" max="3" width="22.7109375" style="344" customWidth="1"/>
    <col min="4" max="4" width="21.7109375" style="344" customWidth="1"/>
    <col min="5" max="5" width="22.7109375" style="344" customWidth="1"/>
    <col min="6" max="16384" width="12" style="344"/>
  </cols>
  <sheetData>
    <row r="1" spans="1:5" ht="53.25" customHeight="1" x14ac:dyDescent="0.2">
      <c r="A1" s="1043" t="s">
        <v>1346</v>
      </c>
      <c r="B1" s="1044"/>
      <c r="C1" s="1044"/>
      <c r="D1" s="1044"/>
      <c r="E1" s="1045"/>
    </row>
    <row r="2" spans="1:5" ht="15" customHeight="1" x14ac:dyDescent="0.2">
      <c r="A2" s="1046" t="s">
        <v>113</v>
      </c>
      <c r="B2" s="1047"/>
      <c r="C2" s="345" t="s">
        <v>179</v>
      </c>
      <c r="D2" s="345" t="s">
        <v>182</v>
      </c>
      <c r="E2" s="345" t="s">
        <v>397</v>
      </c>
    </row>
    <row r="3" spans="1:5" ht="10.8" thickBot="1" x14ac:dyDescent="0.25">
      <c r="A3" s="369"/>
      <c r="B3" s="368"/>
      <c r="C3" s="367"/>
      <c r="D3" s="367"/>
      <c r="E3" s="367"/>
    </row>
    <row r="4" spans="1:5" ht="13.05" customHeight="1" thickBot="1" x14ac:dyDescent="0.25">
      <c r="A4" s="349" t="s">
        <v>407</v>
      </c>
      <c r="B4" s="366"/>
      <c r="C4" s="347">
        <f>C5+C6</f>
        <v>0</v>
      </c>
      <c r="D4" s="347">
        <f>D5+D6</f>
        <v>0</v>
      </c>
      <c r="E4" s="347">
        <f>E5+E6</f>
        <v>0</v>
      </c>
    </row>
    <row r="5" spans="1:5" ht="13.05" customHeight="1" x14ac:dyDescent="0.2">
      <c r="A5" s="365"/>
      <c r="B5" s="364" t="s">
        <v>406</v>
      </c>
      <c r="C5" s="363">
        <v>0</v>
      </c>
      <c r="D5" s="363">
        <v>0</v>
      </c>
      <c r="E5" s="363">
        <v>0</v>
      </c>
    </row>
    <row r="6" spans="1:5" ht="13.05" customHeight="1" x14ac:dyDescent="0.2">
      <c r="A6" s="356"/>
      <c r="B6" s="354" t="s">
        <v>405</v>
      </c>
      <c r="C6" s="353"/>
      <c r="D6" s="353"/>
      <c r="E6" s="353"/>
    </row>
    <row r="7" spans="1:5" ht="10.8" thickBot="1" x14ac:dyDescent="0.25">
      <c r="A7" s="352"/>
      <c r="B7" s="362"/>
      <c r="C7" s="350"/>
      <c r="D7" s="350"/>
      <c r="E7" s="350"/>
    </row>
    <row r="8" spans="1:5" ht="13.05" customHeight="1" thickBot="1" x14ac:dyDescent="0.25">
      <c r="A8" s="349" t="s">
        <v>404</v>
      </c>
      <c r="B8" s="348"/>
      <c r="C8" s="347">
        <f>C9+C10</f>
        <v>0</v>
      </c>
      <c r="D8" s="347">
        <f>D9+D10</f>
        <v>0</v>
      </c>
      <c r="E8" s="347">
        <f>E9+E10</f>
        <v>0</v>
      </c>
    </row>
    <row r="9" spans="1:5" ht="13.05" customHeight="1" x14ac:dyDescent="0.2">
      <c r="A9" s="365"/>
      <c r="B9" s="364" t="s">
        <v>403</v>
      </c>
      <c r="C9" s="363">
        <v>0</v>
      </c>
      <c r="D9" s="363">
        <v>0</v>
      </c>
      <c r="E9" s="363">
        <v>0</v>
      </c>
    </row>
    <row r="10" spans="1:5" ht="13.05" customHeight="1" x14ac:dyDescent="0.2">
      <c r="A10" s="356"/>
      <c r="B10" s="354" t="s">
        <v>402</v>
      </c>
      <c r="C10" s="353"/>
      <c r="D10" s="353"/>
      <c r="E10" s="353"/>
    </row>
    <row r="11" spans="1:5" ht="10.8" thickBot="1" x14ac:dyDescent="0.25">
      <c r="A11" s="352"/>
      <c r="B11" s="362"/>
      <c r="C11" s="350"/>
      <c r="D11" s="350"/>
      <c r="E11" s="350"/>
    </row>
    <row r="12" spans="1:5" ht="13.05" customHeight="1" thickBot="1" x14ac:dyDescent="0.25">
      <c r="A12" s="349" t="s">
        <v>401</v>
      </c>
      <c r="B12" s="348"/>
      <c r="C12" s="347">
        <f>C4-C8</f>
        <v>0</v>
      </c>
      <c r="D12" s="347">
        <f>D4-D8</f>
        <v>0</v>
      </c>
      <c r="E12" s="347">
        <f>E4-E8</f>
        <v>0</v>
      </c>
    </row>
    <row r="13" spans="1:5" x14ac:dyDescent="0.2">
      <c r="A13" s="361"/>
      <c r="B13" s="360"/>
      <c r="C13" s="359"/>
      <c r="D13" s="359"/>
      <c r="E13" s="359"/>
    </row>
    <row r="14" spans="1:5" ht="15" customHeight="1" x14ac:dyDescent="0.2">
      <c r="A14" s="1046" t="s">
        <v>113</v>
      </c>
      <c r="B14" s="1047"/>
      <c r="C14" s="358" t="s">
        <v>179</v>
      </c>
      <c r="D14" s="358" t="s">
        <v>182</v>
      </c>
      <c r="E14" s="358" t="s">
        <v>397</v>
      </c>
    </row>
    <row r="15" spans="1:5" x14ac:dyDescent="0.2">
      <c r="A15" s="356"/>
      <c r="B15" s="354"/>
      <c r="C15" s="357"/>
      <c r="D15" s="357"/>
      <c r="E15" s="357"/>
    </row>
    <row r="16" spans="1:5" ht="13.05" customHeight="1" x14ac:dyDescent="0.2">
      <c r="A16" s="355" t="s">
        <v>400</v>
      </c>
      <c r="B16" s="354"/>
      <c r="C16" s="357">
        <f>C12</f>
        <v>0</v>
      </c>
      <c r="D16" s="357">
        <f>D12</f>
        <v>0</v>
      </c>
      <c r="E16" s="357">
        <f>E12</f>
        <v>0</v>
      </c>
    </row>
    <row r="17" spans="1:5" x14ac:dyDescent="0.2">
      <c r="A17" s="356"/>
      <c r="B17" s="354"/>
      <c r="C17" s="357"/>
      <c r="D17" s="357"/>
      <c r="E17" s="357"/>
    </row>
    <row r="18" spans="1:5" ht="13.05" customHeight="1" x14ac:dyDescent="0.2">
      <c r="A18" s="355" t="s">
        <v>399</v>
      </c>
      <c r="B18" s="354"/>
      <c r="C18" s="353">
        <v>0</v>
      </c>
      <c r="D18" s="353">
        <v>0</v>
      </c>
      <c r="E18" s="353">
        <v>0</v>
      </c>
    </row>
    <row r="19" spans="1:5" ht="10.8" thickBot="1" x14ac:dyDescent="0.25">
      <c r="A19" s="352"/>
      <c r="B19" s="351"/>
      <c r="C19" s="350"/>
      <c r="D19" s="350"/>
      <c r="E19" s="350"/>
    </row>
    <row r="20" spans="1:5" ht="13.05" customHeight="1" thickBot="1" x14ac:dyDescent="0.25">
      <c r="A20" s="349" t="s">
        <v>398</v>
      </c>
      <c r="B20" s="348"/>
      <c r="C20" s="347">
        <f>C16-C18</f>
        <v>0</v>
      </c>
      <c r="D20" s="347">
        <f>D16-D18</f>
        <v>0</v>
      </c>
      <c r="E20" s="347">
        <f>E16-E18</f>
        <v>0</v>
      </c>
    </row>
    <row r="21" spans="1:5" x14ac:dyDescent="0.2">
      <c r="A21" s="361"/>
      <c r="B21" s="360"/>
      <c r="C21" s="359"/>
      <c r="D21" s="359"/>
      <c r="E21" s="359"/>
    </row>
    <row r="22" spans="1:5" ht="15" customHeight="1" x14ac:dyDescent="0.2">
      <c r="A22" s="1046" t="s">
        <v>113</v>
      </c>
      <c r="B22" s="1047"/>
      <c r="C22" s="358" t="s">
        <v>179</v>
      </c>
      <c r="D22" s="358" t="s">
        <v>182</v>
      </c>
      <c r="E22" s="358" t="s">
        <v>397</v>
      </c>
    </row>
    <row r="23" spans="1:5" x14ac:dyDescent="0.2">
      <c r="A23" s="356"/>
      <c r="B23" s="354"/>
      <c r="C23" s="357"/>
      <c r="D23" s="357"/>
      <c r="E23" s="357"/>
    </row>
    <row r="24" spans="1:5" ht="13.05" customHeight="1" x14ac:dyDescent="0.2">
      <c r="A24" s="355" t="s">
        <v>396</v>
      </c>
      <c r="B24" s="354"/>
      <c r="C24" s="353"/>
      <c r="D24" s="353"/>
      <c r="E24" s="353"/>
    </row>
    <row r="25" spans="1:5" x14ac:dyDescent="0.2">
      <c r="A25" s="356"/>
      <c r="B25" s="354"/>
      <c r="C25" s="353"/>
      <c r="D25" s="353"/>
      <c r="E25" s="353"/>
    </row>
    <row r="26" spans="1:5" ht="13.05" customHeight="1" x14ac:dyDescent="0.2">
      <c r="A26" s="355" t="s">
        <v>395</v>
      </c>
      <c r="B26" s="354"/>
      <c r="C26" s="353">
        <v>0</v>
      </c>
      <c r="D26" s="353">
        <v>0</v>
      </c>
      <c r="E26" s="353">
        <v>0</v>
      </c>
    </row>
    <row r="27" spans="1:5" ht="10.8" thickBot="1" x14ac:dyDescent="0.25">
      <c r="A27" s="352"/>
      <c r="B27" s="351"/>
      <c r="C27" s="350"/>
      <c r="D27" s="350"/>
      <c r="E27" s="350"/>
    </row>
    <row r="28" spans="1:5" ht="13.05" customHeight="1" thickBot="1" x14ac:dyDescent="0.25">
      <c r="A28" s="349" t="s">
        <v>394</v>
      </c>
      <c r="B28" s="348"/>
      <c r="C28" s="347">
        <f>C24-C26</f>
        <v>0</v>
      </c>
      <c r="D28" s="347">
        <f>D24-D26</f>
        <v>0</v>
      </c>
      <c r="E28" s="347">
        <f>E24-E26</f>
        <v>0</v>
      </c>
    </row>
    <row r="29" spans="1:5" ht="24.75" customHeight="1" x14ac:dyDescent="0.2">
      <c r="A29" s="1048" t="s">
        <v>393</v>
      </c>
      <c r="B29" s="1048"/>
      <c r="C29" s="1048"/>
      <c r="D29" s="1048"/>
      <c r="E29" s="1048"/>
    </row>
    <row r="30" spans="1:5" ht="11.25" customHeight="1" x14ac:dyDescent="0.2">
      <c r="A30" s="1042" t="s">
        <v>392</v>
      </c>
      <c r="B30" s="1042"/>
      <c r="C30" s="346"/>
      <c r="D30" s="346"/>
      <c r="E30" s="346"/>
    </row>
    <row r="31" spans="1:5" ht="11.25" customHeight="1" x14ac:dyDescent="0.2">
      <c r="A31" s="1042" t="s">
        <v>391</v>
      </c>
      <c r="B31" s="1042"/>
      <c r="C31" s="1042"/>
      <c r="D31" s="1042"/>
      <c r="E31" s="1042"/>
    </row>
    <row r="43" spans="5:5" x14ac:dyDescent="0.2">
      <c r="E43" s="6">
        <v>13</v>
      </c>
    </row>
  </sheetData>
  <mergeCells count="7">
    <mergeCell ref="A31:E31"/>
    <mergeCell ref="A1:E1"/>
    <mergeCell ref="A2:B2"/>
    <mergeCell ref="A14:B14"/>
    <mergeCell ref="A22:B22"/>
    <mergeCell ref="A29:E29"/>
    <mergeCell ref="A30:B30"/>
  </mergeCells>
  <printOptions horizontalCentered="1"/>
  <pageMargins left="0.78740157480314965" right="0.59055118110236227" top="0.78740157480314965" bottom="0.78740157480314965" header="0.31496062992125984" footer="0.31496062992125984"/>
  <pageSetup scale="90" orientation="landscape" r:id="rId1"/>
  <drawing r:id="rId2"/>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8" tint="0.39997558519241921"/>
  </sheetPr>
  <dimension ref="A1:I56"/>
  <sheetViews>
    <sheetView showGridLines="0" topLeftCell="D17" zoomScale="80" zoomScaleNormal="80" zoomScaleSheetLayoutView="90" workbookViewId="0">
      <selection activeCell="G65" sqref="G64:G65"/>
    </sheetView>
  </sheetViews>
  <sheetFormatPr baseColWidth="10" defaultColWidth="12" defaultRowHeight="10.199999999999999" x14ac:dyDescent="0.2"/>
  <cols>
    <col min="1" max="2" width="2" style="322" customWidth="1"/>
    <col min="3" max="3" width="72.7109375" style="322" customWidth="1"/>
    <col min="4" max="4" width="18.28515625" style="322" customWidth="1"/>
    <col min="5" max="5" width="21.7109375" style="322" customWidth="1"/>
    <col min="6" max="6" width="18.28515625" style="322" customWidth="1"/>
    <col min="7" max="9" width="18.28515625" style="323" customWidth="1"/>
    <col min="10" max="16384" width="12" style="322"/>
  </cols>
  <sheetData>
    <row r="1" spans="1:9" ht="51.75" customHeight="1" x14ac:dyDescent="0.2">
      <c r="A1" s="996" t="s">
        <v>1344</v>
      </c>
      <c r="B1" s="997"/>
      <c r="C1" s="997"/>
      <c r="D1" s="997"/>
      <c r="E1" s="997"/>
      <c r="F1" s="997"/>
      <c r="G1" s="997"/>
      <c r="H1" s="997"/>
      <c r="I1" s="998"/>
    </row>
    <row r="2" spans="1:9" ht="15" customHeight="1" x14ac:dyDescent="0.2">
      <c r="A2" s="1049" t="s">
        <v>113</v>
      </c>
      <c r="B2" s="1050"/>
      <c r="C2" s="1051"/>
      <c r="D2" s="997" t="s">
        <v>215</v>
      </c>
      <c r="E2" s="997"/>
      <c r="F2" s="997"/>
      <c r="G2" s="997"/>
      <c r="H2" s="997"/>
      <c r="I2" s="1002" t="s">
        <v>216</v>
      </c>
    </row>
    <row r="3" spans="1:9" ht="25.05" customHeight="1" x14ac:dyDescent="0.2">
      <c r="A3" s="1052"/>
      <c r="B3" s="1053"/>
      <c r="C3" s="1054"/>
      <c r="D3" s="384" t="s">
        <v>217</v>
      </c>
      <c r="E3" s="282" t="s">
        <v>218</v>
      </c>
      <c r="F3" s="282" t="s">
        <v>181</v>
      </c>
      <c r="G3" s="282" t="s">
        <v>182</v>
      </c>
      <c r="H3" s="385" t="s">
        <v>219</v>
      </c>
      <c r="I3" s="1003"/>
    </row>
    <row r="4" spans="1:9" x14ac:dyDescent="0.2">
      <c r="A4" s="1055"/>
      <c r="B4" s="1056"/>
      <c r="C4" s="1057"/>
      <c r="D4" s="281">
        <v>1</v>
      </c>
      <c r="E4" s="281">
        <v>2</v>
      </c>
      <c r="F4" s="281" t="s">
        <v>220</v>
      </c>
      <c r="G4" s="281">
        <v>4</v>
      </c>
      <c r="H4" s="281">
        <v>5</v>
      </c>
      <c r="I4" s="281" t="s">
        <v>221</v>
      </c>
    </row>
    <row r="5" spans="1:9" x14ac:dyDescent="0.2">
      <c r="A5" s="341" t="s">
        <v>383</v>
      </c>
      <c r="B5" s="340"/>
      <c r="C5" s="339"/>
      <c r="D5" s="338"/>
      <c r="E5" s="338"/>
      <c r="F5" s="338"/>
      <c r="G5" s="338"/>
      <c r="H5" s="338"/>
      <c r="I5" s="338"/>
    </row>
    <row r="6" spans="1:9" x14ac:dyDescent="0.2">
      <c r="A6" s="332">
        <v>0</v>
      </c>
      <c r="B6" s="336" t="s">
        <v>382</v>
      </c>
      <c r="C6" s="335"/>
      <c r="D6" s="337">
        <f t="shared" ref="D6:I6" si="0">SUM(D7:D8)</f>
        <v>0</v>
      </c>
      <c r="E6" s="337">
        <f t="shared" si="0"/>
        <v>0</v>
      </c>
      <c r="F6" s="334">
        <f t="shared" si="0"/>
        <v>0</v>
      </c>
      <c r="G6" s="337">
        <f t="shared" si="0"/>
        <v>0</v>
      </c>
      <c r="H6" s="337">
        <f t="shared" si="0"/>
        <v>0</v>
      </c>
      <c r="I6" s="334">
        <f t="shared" si="0"/>
        <v>0</v>
      </c>
    </row>
    <row r="7" spans="1:9" x14ac:dyDescent="0.2">
      <c r="A7" s="332" t="s">
        <v>381</v>
      </c>
      <c r="B7" s="333"/>
      <c r="C7" s="331" t="s">
        <v>380</v>
      </c>
      <c r="D7" s="330">
        <v>0</v>
      </c>
      <c r="E7" s="330">
        <v>0</v>
      </c>
      <c r="F7" s="330">
        <f>D7+E7</f>
        <v>0</v>
      </c>
      <c r="G7" s="330">
        <v>0</v>
      </c>
      <c r="H7" s="330">
        <v>0</v>
      </c>
      <c r="I7" s="330">
        <f>F7-G7</f>
        <v>0</v>
      </c>
    </row>
    <row r="8" spans="1:9" x14ac:dyDescent="0.2">
      <c r="A8" s="332" t="s">
        <v>379</v>
      </c>
      <c r="B8" s="333"/>
      <c r="C8" s="331" t="s">
        <v>378</v>
      </c>
      <c r="D8" s="330">
        <v>0</v>
      </c>
      <c r="E8" s="330">
        <v>0</v>
      </c>
      <c r="F8" s="330">
        <f>D8+E8</f>
        <v>0</v>
      </c>
      <c r="G8" s="330">
        <v>0</v>
      </c>
      <c r="H8" s="330">
        <v>0</v>
      </c>
      <c r="I8" s="330">
        <f>F8-G8</f>
        <v>0</v>
      </c>
    </row>
    <row r="9" spans="1:9" ht="11.25" customHeight="1" x14ac:dyDescent="0.2">
      <c r="A9" s="332">
        <v>0</v>
      </c>
      <c r="B9" s="336" t="s">
        <v>377</v>
      </c>
      <c r="C9" s="335"/>
      <c r="D9" s="334">
        <f t="shared" ref="D9:I9" si="1">SUM(D10:D17)</f>
        <v>51675429.18</v>
      </c>
      <c r="E9" s="334">
        <f t="shared" si="1"/>
        <v>5970533.4399999995</v>
      </c>
      <c r="F9" s="334">
        <f t="shared" si="1"/>
        <v>57645962.619999997</v>
      </c>
      <c r="G9" s="334">
        <f t="shared" si="1"/>
        <v>13161920.08</v>
      </c>
      <c r="H9" s="334">
        <f t="shared" si="1"/>
        <v>13161920.08</v>
      </c>
      <c r="I9" s="334">
        <f t="shared" si="1"/>
        <v>44484042.539999999</v>
      </c>
    </row>
    <row r="10" spans="1:9" x14ac:dyDescent="0.2">
      <c r="A10" s="332" t="s">
        <v>376</v>
      </c>
      <c r="B10" s="333"/>
      <c r="C10" s="331" t="s">
        <v>375</v>
      </c>
      <c r="D10" s="330">
        <v>34566305.829999998</v>
      </c>
      <c r="E10" s="330">
        <v>5080217.76</v>
      </c>
      <c r="F10" s="330">
        <f t="shared" ref="F10:F17" si="2">D10+E10</f>
        <v>39646523.589999996</v>
      </c>
      <c r="G10" s="330">
        <v>10044544.300000001</v>
      </c>
      <c r="H10" s="330">
        <v>10044544.300000001</v>
      </c>
      <c r="I10" s="330">
        <f t="shared" ref="I10:I17" si="3">F10-G10</f>
        <v>29601979.289999995</v>
      </c>
    </row>
    <row r="11" spans="1:9" x14ac:dyDescent="0.2">
      <c r="A11" s="332" t="s">
        <v>324</v>
      </c>
      <c r="B11" s="333"/>
      <c r="C11" s="331" t="s">
        <v>374</v>
      </c>
      <c r="D11" s="330">
        <v>0</v>
      </c>
      <c r="E11" s="330">
        <v>0</v>
      </c>
      <c r="F11" s="330">
        <f t="shared" si="2"/>
        <v>0</v>
      </c>
      <c r="G11" s="330">
        <v>0</v>
      </c>
      <c r="H11" s="330">
        <v>0</v>
      </c>
      <c r="I11" s="330">
        <f t="shared" si="3"/>
        <v>0</v>
      </c>
    </row>
    <row r="12" spans="1:9" x14ac:dyDescent="0.2">
      <c r="A12" s="332" t="s">
        <v>373</v>
      </c>
      <c r="B12" s="333"/>
      <c r="C12" s="331" t="s">
        <v>372</v>
      </c>
      <c r="D12" s="330">
        <v>17109123.350000001</v>
      </c>
      <c r="E12" s="330">
        <v>890315.68</v>
      </c>
      <c r="F12" s="330">
        <f t="shared" si="2"/>
        <v>17999439.030000001</v>
      </c>
      <c r="G12" s="330">
        <v>3117375.78</v>
      </c>
      <c r="H12" s="330">
        <v>3117375.78</v>
      </c>
      <c r="I12" s="330">
        <f t="shared" si="3"/>
        <v>14882063.250000002</v>
      </c>
    </row>
    <row r="13" spans="1:9" x14ac:dyDescent="0.2">
      <c r="A13" s="332" t="s">
        <v>371</v>
      </c>
      <c r="B13" s="333"/>
      <c r="C13" s="331" t="s">
        <v>370</v>
      </c>
      <c r="D13" s="330">
        <v>0</v>
      </c>
      <c r="E13" s="330">
        <v>0</v>
      </c>
      <c r="F13" s="330">
        <f t="shared" si="2"/>
        <v>0</v>
      </c>
      <c r="G13" s="330">
        <v>0</v>
      </c>
      <c r="H13" s="330">
        <v>0</v>
      </c>
      <c r="I13" s="330">
        <f t="shared" si="3"/>
        <v>0</v>
      </c>
    </row>
    <row r="14" spans="1:9" x14ac:dyDescent="0.2">
      <c r="A14" s="332" t="s">
        <v>369</v>
      </c>
      <c r="B14" s="333"/>
      <c r="C14" s="331" t="s">
        <v>368</v>
      </c>
      <c r="D14" s="330">
        <v>0</v>
      </c>
      <c r="E14" s="330">
        <v>0</v>
      </c>
      <c r="F14" s="330">
        <f t="shared" si="2"/>
        <v>0</v>
      </c>
      <c r="G14" s="330">
        <v>0</v>
      </c>
      <c r="H14" s="330">
        <v>0</v>
      </c>
      <c r="I14" s="330">
        <f t="shared" si="3"/>
        <v>0</v>
      </c>
    </row>
    <row r="15" spans="1:9" x14ac:dyDescent="0.2">
      <c r="A15" s="332" t="s">
        <v>325</v>
      </c>
      <c r="B15" s="333"/>
      <c r="C15" s="331" t="s">
        <v>367</v>
      </c>
      <c r="D15" s="330">
        <v>0</v>
      </c>
      <c r="E15" s="330">
        <v>0</v>
      </c>
      <c r="F15" s="330">
        <f t="shared" si="2"/>
        <v>0</v>
      </c>
      <c r="G15" s="330">
        <v>0</v>
      </c>
      <c r="H15" s="330">
        <v>0</v>
      </c>
      <c r="I15" s="330">
        <f t="shared" si="3"/>
        <v>0</v>
      </c>
    </row>
    <row r="16" spans="1:9" x14ac:dyDescent="0.2">
      <c r="A16" s="332" t="s">
        <v>366</v>
      </c>
      <c r="B16" s="333"/>
      <c r="C16" s="331" t="s">
        <v>365</v>
      </c>
      <c r="D16" s="330">
        <v>0</v>
      </c>
      <c r="E16" s="330">
        <v>0</v>
      </c>
      <c r="F16" s="330">
        <f t="shared" si="2"/>
        <v>0</v>
      </c>
      <c r="G16" s="330">
        <v>0</v>
      </c>
      <c r="H16" s="330">
        <v>0</v>
      </c>
      <c r="I16" s="330">
        <f t="shared" si="3"/>
        <v>0</v>
      </c>
    </row>
    <row r="17" spans="1:9" x14ac:dyDescent="0.2">
      <c r="A17" s="332" t="s">
        <v>364</v>
      </c>
      <c r="B17" s="333"/>
      <c r="C17" s="331" t="s">
        <v>363</v>
      </c>
      <c r="D17" s="330">
        <v>0</v>
      </c>
      <c r="E17" s="330">
        <v>0</v>
      </c>
      <c r="F17" s="330">
        <f t="shared" si="2"/>
        <v>0</v>
      </c>
      <c r="G17" s="330">
        <v>0</v>
      </c>
      <c r="H17" s="330">
        <v>0</v>
      </c>
      <c r="I17" s="330">
        <f t="shared" si="3"/>
        <v>0</v>
      </c>
    </row>
    <row r="18" spans="1:9" ht="11.25" customHeight="1" x14ac:dyDescent="0.2">
      <c r="A18" s="332">
        <v>0</v>
      </c>
      <c r="B18" s="336" t="s">
        <v>362</v>
      </c>
      <c r="C18" s="335"/>
      <c r="D18" s="334">
        <f t="shared" ref="D18:I18" si="4">SUM(D19:D21)</f>
        <v>2685816.72</v>
      </c>
      <c r="E18" s="334">
        <f t="shared" si="4"/>
        <v>120279.43</v>
      </c>
      <c r="F18" s="334">
        <f t="shared" si="4"/>
        <v>2806096.1500000004</v>
      </c>
      <c r="G18" s="334">
        <f t="shared" si="4"/>
        <v>659749.31000000006</v>
      </c>
      <c r="H18" s="334">
        <f t="shared" si="4"/>
        <v>659749.31000000006</v>
      </c>
      <c r="I18" s="334">
        <f t="shared" si="4"/>
        <v>2146346.8400000003</v>
      </c>
    </row>
    <row r="19" spans="1:9" x14ac:dyDescent="0.2">
      <c r="A19" s="332" t="s">
        <v>361</v>
      </c>
      <c r="B19" s="333"/>
      <c r="C19" s="331" t="s">
        <v>360</v>
      </c>
      <c r="D19" s="330">
        <v>2685816.72</v>
      </c>
      <c r="E19" s="330">
        <v>120279.43</v>
      </c>
      <c r="F19" s="330">
        <f>D19+E19</f>
        <v>2806096.1500000004</v>
      </c>
      <c r="G19" s="330">
        <v>659749.31000000006</v>
      </c>
      <c r="H19" s="330">
        <v>659749.31000000006</v>
      </c>
      <c r="I19" s="330">
        <f>F19-G19</f>
        <v>2146346.8400000003</v>
      </c>
    </row>
    <row r="20" spans="1:9" ht="11.25" customHeight="1" x14ac:dyDescent="0.2">
      <c r="A20" s="332" t="s">
        <v>359</v>
      </c>
      <c r="B20" s="333"/>
      <c r="C20" s="331" t="s">
        <v>358</v>
      </c>
      <c r="D20" s="330">
        <v>0</v>
      </c>
      <c r="E20" s="330">
        <v>0</v>
      </c>
      <c r="F20" s="330">
        <f>D20+E20</f>
        <v>0</v>
      </c>
      <c r="G20" s="330">
        <v>0</v>
      </c>
      <c r="H20" s="330">
        <v>0</v>
      </c>
      <c r="I20" s="330">
        <f>F20-G20</f>
        <v>0</v>
      </c>
    </row>
    <row r="21" spans="1:9" x14ac:dyDescent="0.2">
      <c r="A21" s="332" t="s">
        <v>357</v>
      </c>
      <c r="B21" s="333"/>
      <c r="C21" s="331" t="s">
        <v>356</v>
      </c>
      <c r="D21" s="330">
        <v>0</v>
      </c>
      <c r="E21" s="330">
        <v>0</v>
      </c>
      <c r="F21" s="330">
        <f>D21+E21</f>
        <v>0</v>
      </c>
      <c r="G21" s="330">
        <v>0</v>
      </c>
      <c r="H21" s="330">
        <v>0</v>
      </c>
      <c r="I21" s="330">
        <f>F21-G21</f>
        <v>0</v>
      </c>
    </row>
    <row r="22" spans="1:9" x14ac:dyDescent="0.2">
      <c r="A22" s="332">
        <v>0</v>
      </c>
      <c r="B22" s="336" t="s">
        <v>355</v>
      </c>
      <c r="C22" s="335"/>
      <c r="D22" s="334">
        <f t="shared" ref="D22:I22" si="5">SUM(D23:D24)</f>
        <v>0</v>
      </c>
      <c r="E22" s="334">
        <f t="shared" si="5"/>
        <v>0</v>
      </c>
      <c r="F22" s="334">
        <f t="shared" si="5"/>
        <v>0</v>
      </c>
      <c r="G22" s="334">
        <f t="shared" si="5"/>
        <v>0</v>
      </c>
      <c r="H22" s="334">
        <f t="shared" si="5"/>
        <v>0</v>
      </c>
      <c r="I22" s="334">
        <f t="shared" si="5"/>
        <v>0</v>
      </c>
    </row>
    <row r="23" spans="1:9" x14ac:dyDescent="0.2">
      <c r="A23" s="332" t="s">
        <v>354</v>
      </c>
      <c r="B23" s="333"/>
      <c r="C23" s="331" t="s">
        <v>353</v>
      </c>
      <c r="D23" s="330">
        <v>0</v>
      </c>
      <c r="E23" s="330">
        <v>0</v>
      </c>
      <c r="F23" s="330">
        <f>D23+E23</f>
        <v>0</v>
      </c>
      <c r="G23" s="330">
        <v>0</v>
      </c>
      <c r="H23" s="330">
        <v>0</v>
      </c>
      <c r="I23" s="330">
        <f>F23-G23</f>
        <v>0</v>
      </c>
    </row>
    <row r="24" spans="1:9" x14ac:dyDescent="0.2">
      <c r="A24" s="332" t="s">
        <v>352</v>
      </c>
      <c r="B24" s="333"/>
      <c r="C24" s="331" t="s">
        <v>351</v>
      </c>
      <c r="D24" s="330">
        <v>0</v>
      </c>
      <c r="E24" s="330">
        <v>0</v>
      </c>
      <c r="F24" s="330">
        <f>D24+E24</f>
        <v>0</v>
      </c>
      <c r="G24" s="330">
        <v>0</v>
      </c>
      <c r="H24" s="330">
        <v>0</v>
      </c>
      <c r="I24" s="330">
        <f>F24-G24</f>
        <v>0</v>
      </c>
    </row>
    <row r="25" spans="1:9" x14ac:dyDescent="0.2">
      <c r="A25" s="332">
        <v>0</v>
      </c>
      <c r="B25" s="336" t="s">
        <v>350</v>
      </c>
      <c r="C25" s="335"/>
      <c r="D25" s="334">
        <f t="shared" ref="D25:I25" si="6">SUM(D26:D29)</f>
        <v>0</v>
      </c>
      <c r="E25" s="334">
        <f t="shared" si="6"/>
        <v>0</v>
      </c>
      <c r="F25" s="334">
        <f t="shared" si="6"/>
        <v>0</v>
      </c>
      <c r="G25" s="334">
        <f t="shared" si="6"/>
        <v>0</v>
      </c>
      <c r="H25" s="334">
        <f t="shared" si="6"/>
        <v>0</v>
      </c>
      <c r="I25" s="334">
        <f t="shared" si="6"/>
        <v>0</v>
      </c>
    </row>
    <row r="26" spans="1:9" x14ac:dyDescent="0.2">
      <c r="A26" s="332" t="s">
        <v>349</v>
      </c>
      <c r="B26" s="333"/>
      <c r="C26" s="331" t="s">
        <v>348</v>
      </c>
      <c r="D26" s="330">
        <v>0</v>
      </c>
      <c r="E26" s="330">
        <v>0</v>
      </c>
      <c r="F26" s="330">
        <f>D26+E26</f>
        <v>0</v>
      </c>
      <c r="G26" s="330">
        <v>0</v>
      </c>
      <c r="H26" s="330">
        <v>0</v>
      </c>
      <c r="I26" s="330">
        <f>F26-G26</f>
        <v>0</v>
      </c>
    </row>
    <row r="27" spans="1:9" x14ac:dyDescent="0.2">
      <c r="A27" s="332" t="s">
        <v>347</v>
      </c>
      <c r="B27" s="333"/>
      <c r="C27" s="331" t="s">
        <v>346</v>
      </c>
      <c r="D27" s="330">
        <v>0</v>
      </c>
      <c r="E27" s="330">
        <v>0</v>
      </c>
      <c r="F27" s="330">
        <f>D27+E27</f>
        <v>0</v>
      </c>
      <c r="G27" s="330">
        <v>0</v>
      </c>
      <c r="H27" s="330">
        <v>0</v>
      </c>
      <c r="I27" s="330">
        <f>F27-G27</f>
        <v>0</v>
      </c>
    </row>
    <row r="28" spans="1:9" x14ac:dyDescent="0.2">
      <c r="A28" s="332" t="s">
        <v>345</v>
      </c>
      <c r="B28" s="333"/>
      <c r="C28" s="331" t="s">
        <v>344</v>
      </c>
      <c r="D28" s="330">
        <v>0</v>
      </c>
      <c r="E28" s="330">
        <v>0</v>
      </c>
      <c r="F28" s="330">
        <f>D28+E28</f>
        <v>0</v>
      </c>
      <c r="G28" s="330">
        <v>0</v>
      </c>
      <c r="H28" s="330">
        <v>0</v>
      </c>
      <c r="I28" s="330">
        <f>F28-G28</f>
        <v>0</v>
      </c>
    </row>
    <row r="29" spans="1:9" x14ac:dyDescent="0.2">
      <c r="A29" s="332" t="s">
        <v>343</v>
      </c>
      <c r="B29" s="333"/>
      <c r="C29" s="331" t="s">
        <v>342</v>
      </c>
      <c r="D29" s="330">
        <v>0</v>
      </c>
      <c r="E29" s="330">
        <v>0</v>
      </c>
      <c r="F29" s="330">
        <f>D29+E29</f>
        <v>0</v>
      </c>
      <c r="G29" s="330">
        <v>0</v>
      </c>
      <c r="H29" s="330">
        <v>0</v>
      </c>
      <c r="I29" s="330">
        <f>F29-G29</f>
        <v>0</v>
      </c>
    </row>
    <row r="30" spans="1:9" x14ac:dyDescent="0.2">
      <c r="A30" s="332">
        <v>0</v>
      </c>
      <c r="B30" s="336" t="s">
        <v>341</v>
      </c>
      <c r="C30" s="335"/>
      <c r="D30" s="334">
        <f t="shared" ref="D30:I30" si="7">SUM(D31:D34)</f>
        <v>0</v>
      </c>
      <c r="E30" s="334">
        <f t="shared" si="7"/>
        <v>0</v>
      </c>
      <c r="F30" s="334">
        <f t="shared" si="7"/>
        <v>0</v>
      </c>
      <c r="G30" s="334">
        <f t="shared" si="7"/>
        <v>0</v>
      </c>
      <c r="H30" s="334">
        <f t="shared" si="7"/>
        <v>0</v>
      </c>
      <c r="I30" s="334">
        <f t="shared" si="7"/>
        <v>0</v>
      </c>
    </row>
    <row r="31" spans="1:9" x14ac:dyDescent="0.2">
      <c r="A31" s="332" t="s">
        <v>340</v>
      </c>
      <c r="B31" s="333"/>
      <c r="C31" s="331" t="s">
        <v>339</v>
      </c>
      <c r="D31" s="330">
        <v>0</v>
      </c>
      <c r="E31" s="330">
        <v>0</v>
      </c>
      <c r="F31" s="330">
        <f>D31+E31</f>
        <v>0</v>
      </c>
      <c r="G31" s="330">
        <v>0</v>
      </c>
      <c r="H31" s="330">
        <v>0</v>
      </c>
      <c r="I31" s="330">
        <f>F31-G31</f>
        <v>0</v>
      </c>
    </row>
    <row r="32" spans="1:9" x14ac:dyDescent="0.2">
      <c r="A32" s="332" t="s">
        <v>338</v>
      </c>
      <c r="B32" s="331" t="s">
        <v>337</v>
      </c>
      <c r="C32" s="331"/>
      <c r="D32" s="330">
        <v>0</v>
      </c>
      <c r="E32" s="330">
        <v>0</v>
      </c>
      <c r="F32" s="330">
        <f>D32+E32</f>
        <v>0</v>
      </c>
      <c r="G32" s="330">
        <v>0</v>
      </c>
      <c r="H32" s="330">
        <v>0</v>
      </c>
      <c r="I32" s="330">
        <f>F32-G32</f>
        <v>0</v>
      </c>
    </row>
    <row r="33" spans="1:9" x14ac:dyDescent="0.2">
      <c r="A33" s="332" t="s">
        <v>336</v>
      </c>
      <c r="B33" s="331" t="s">
        <v>335</v>
      </c>
      <c r="C33" s="331"/>
      <c r="D33" s="330">
        <v>0</v>
      </c>
      <c r="E33" s="330">
        <v>0</v>
      </c>
      <c r="F33" s="330">
        <f>D33+E33</f>
        <v>0</v>
      </c>
      <c r="G33" s="330">
        <v>0</v>
      </c>
      <c r="H33" s="330">
        <v>0</v>
      </c>
      <c r="I33" s="330">
        <f>F33-G33</f>
        <v>0</v>
      </c>
    </row>
    <row r="34" spans="1:9" x14ac:dyDescent="0.2">
      <c r="A34" s="332" t="s">
        <v>334</v>
      </c>
      <c r="B34" s="331" t="s">
        <v>333</v>
      </c>
      <c r="C34" s="331"/>
      <c r="D34" s="330">
        <v>0</v>
      </c>
      <c r="E34" s="330">
        <v>0</v>
      </c>
      <c r="F34" s="330">
        <f>D34+E34</f>
        <v>0</v>
      </c>
      <c r="G34" s="330">
        <v>0</v>
      </c>
      <c r="H34" s="330">
        <v>0</v>
      </c>
      <c r="I34" s="330">
        <f>F34-G34</f>
        <v>0</v>
      </c>
    </row>
    <row r="35" spans="1:9" x14ac:dyDescent="0.2">
      <c r="A35" s="329"/>
      <c r="B35" s="328"/>
      <c r="C35" s="327"/>
      <c r="D35" s="326"/>
      <c r="E35" s="326"/>
      <c r="F35" s="326"/>
      <c r="G35" s="326"/>
      <c r="H35" s="326"/>
      <c r="I35" s="326"/>
    </row>
    <row r="36" spans="1:9" ht="15" customHeight="1" x14ac:dyDescent="0.2">
      <c r="A36" s="1058" t="s">
        <v>230</v>
      </c>
      <c r="B36" s="1059"/>
      <c r="C36" s="1060"/>
      <c r="D36" s="325">
        <f t="shared" ref="D36:I36" si="8">+D6+D9+D18+D22+D25+D30</f>
        <v>54361245.899999999</v>
      </c>
      <c r="E36" s="325">
        <f t="shared" si="8"/>
        <v>6090812.8699999992</v>
      </c>
      <c r="F36" s="325">
        <f t="shared" si="8"/>
        <v>60452058.769999996</v>
      </c>
      <c r="G36" s="325">
        <f t="shared" si="8"/>
        <v>13821669.390000001</v>
      </c>
      <c r="H36" s="325">
        <f t="shared" si="8"/>
        <v>13821669.390000001</v>
      </c>
      <c r="I36" s="325">
        <f t="shared" si="8"/>
        <v>46630389.380000003</v>
      </c>
    </row>
    <row r="37" spans="1:9" x14ac:dyDescent="0.2">
      <c r="A37" s="322" t="s">
        <v>58</v>
      </c>
      <c r="B37" s="411"/>
      <c r="C37" s="411"/>
      <c r="D37" s="411"/>
      <c r="E37" s="411"/>
      <c r="F37" s="411"/>
      <c r="G37" s="411"/>
      <c r="H37" s="411"/>
      <c r="I37" s="417"/>
    </row>
    <row r="38" spans="1:9" x14ac:dyDescent="0.2">
      <c r="D38" s="324"/>
      <c r="E38" s="324"/>
      <c r="F38" s="324"/>
      <c r="G38" s="324"/>
      <c r="H38" s="324"/>
      <c r="I38" s="324"/>
    </row>
    <row r="56" spans="9:9" x14ac:dyDescent="0.2">
      <c r="I56" s="6">
        <v>1</v>
      </c>
    </row>
  </sheetData>
  <sheetProtection formatCells="0" formatColumns="0" formatRows="0" autoFilter="0"/>
  <protectedRanges>
    <protectedRange sqref="B37:I47 C36:I36 B59:I65519" name="Rango1"/>
    <protectedRange sqref="C30:D30 C6:D6 C18:D18 C22:D22 C25:D25 C35:F35 B7:D8 B10:D17 B19:D21 B23:D24 B26:D29 B31:D34 E6:I8 E10:F34 G10:I35 C9:I9" name="Rango1_3"/>
    <protectedRange sqref="D4:I5" name="Rango1_2_2"/>
    <protectedRange sqref="B48:I58" name="Rango1_1"/>
  </protectedRanges>
  <mergeCells count="5">
    <mergeCell ref="A1:I1"/>
    <mergeCell ref="A2:C4"/>
    <mergeCell ref="D2:H2"/>
    <mergeCell ref="I2:I3"/>
    <mergeCell ref="A36:C36"/>
  </mergeCells>
  <printOptions horizontalCentered="1"/>
  <pageMargins left="0.78740157480314965" right="0.59055118110236227" top="0.78740157480314965" bottom="0.78740157480314965" header="0.31496062992125984" footer="0.31496062992125984"/>
  <pageSetup scale="75" orientation="landscape"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B6A7A4-9ABB-4536-9998-621AD4522A9C}">
  <dimension ref="A1:O72"/>
  <sheetViews>
    <sheetView zoomScale="80" zoomScaleNormal="80" workbookViewId="0">
      <pane xSplit="2" ySplit="8" topLeftCell="C24" activePane="bottomRight" state="frozen"/>
      <selection pane="topRight" activeCell="C1" sqref="C1"/>
      <selection pane="bottomLeft" activeCell="A9" sqref="A9"/>
      <selection pane="bottomRight" activeCell="L44" sqref="L44"/>
    </sheetView>
  </sheetViews>
  <sheetFormatPr baseColWidth="10" defaultColWidth="14.7109375" defaultRowHeight="13.2" x14ac:dyDescent="0.25"/>
  <cols>
    <col min="1" max="1" width="11.42578125" style="449" customWidth="1"/>
    <col min="2" max="2" width="15.42578125" style="451" customWidth="1"/>
    <col min="3" max="3" width="27.28515625" style="451" customWidth="1"/>
    <col min="4" max="4" width="58.7109375" style="451" customWidth="1"/>
    <col min="5" max="5" width="7.7109375" style="451" customWidth="1"/>
    <col min="6" max="6" width="19.7109375" style="451" customWidth="1"/>
    <col min="7" max="7" width="19.140625" style="451" customWidth="1"/>
    <col min="8" max="8" width="18.42578125" style="451" customWidth="1"/>
    <col min="9" max="9" width="15.28515625" style="451" bestFit="1" customWidth="1"/>
    <col min="10" max="10" width="13.7109375" style="451" bestFit="1" customWidth="1"/>
    <col min="11" max="11" width="14.42578125" style="451" customWidth="1"/>
    <col min="12" max="12" width="14.7109375" style="449" bestFit="1" customWidth="1"/>
    <col min="13" max="13" width="14.7109375" style="451" bestFit="1" customWidth="1"/>
    <col min="14" max="14" width="15.28515625" style="451" bestFit="1" customWidth="1"/>
    <col min="15" max="15" width="13.7109375" style="451" bestFit="1" customWidth="1"/>
    <col min="16" max="16384" width="14.7109375" style="451"/>
  </cols>
  <sheetData>
    <row r="1" spans="1:15" ht="6" customHeight="1" x14ac:dyDescent="0.25">
      <c r="A1" s="451"/>
      <c r="B1" s="581"/>
      <c r="C1" s="581"/>
      <c r="D1" s="581"/>
      <c r="E1" s="581"/>
      <c r="F1" s="581"/>
      <c r="G1" s="581"/>
      <c r="H1" s="581"/>
      <c r="I1" s="581"/>
      <c r="J1" s="581"/>
      <c r="K1" s="581"/>
      <c r="L1" s="581"/>
      <c r="M1" s="581"/>
      <c r="N1" s="581"/>
      <c r="O1" s="581"/>
    </row>
    <row r="2" spans="1:15" ht="13.5" customHeight="1" x14ac:dyDescent="0.25">
      <c r="A2" s="451"/>
      <c r="B2" s="1061" t="s">
        <v>754</v>
      </c>
      <c r="C2" s="1061"/>
      <c r="D2" s="1061"/>
      <c r="E2" s="1061"/>
      <c r="F2" s="1061"/>
      <c r="G2" s="1061"/>
      <c r="H2" s="1061"/>
      <c r="I2" s="1061"/>
      <c r="J2" s="1061"/>
      <c r="K2" s="1061"/>
      <c r="L2" s="1061"/>
      <c r="M2" s="1061"/>
      <c r="N2" s="1061"/>
      <c r="O2" s="1061"/>
    </row>
    <row r="3" spans="1:15" ht="20.25" customHeight="1" x14ac:dyDescent="0.25">
      <c r="A3" s="451"/>
      <c r="B3" s="1061" t="s">
        <v>1349</v>
      </c>
      <c r="C3" s="1061"/>
      <c r="D3" s="1061"/>
      <c r="E3" s="1061"/>
      <c r="F3" s="1061"/>
      <c r="G3" s="1061"/>
      <c r="H3" s="1061"/>
      <c r="I3" s="1061"/>
      <c r="J3" s="1061"/>
      <c r="K3" s="1061"/>
      <c r="L3" s="1061"/>
      <c r="M3" s="1061"/>
      <c r="N3" s="1061"/>
      <c r="O3" s="1061"/>
    </row>
    <row r="4" spans="1:15" s="449" customFormat="1" ht="8.25" customHeight="1" x14ac:dyDescent="0.25">
      <c r="B4" s="581"/>
      <c r="C4" s="581"/>
      <c r="D4" s="581"/>
      <c r="E4" s="581"/>
      <c r="F4" s="581"/>
      <c r="G4" s="581"/>
      <c r="H4" s="581"/>
      <c r="I4" s="581"/>
      <c r="J4" s="581"/>
      <c r="K4" s="581"/>
      <c r="L4" s="581"/>
      <c r="M4" s="581"/>
      <c r="N4" s="581"/>
      <c r="O4" s="581"/>
    </row>
    <row r="5" spans="1:15" s="449" customFormat="1" ht="24" customHeight="1" x14ac:dyDescent="0.25">
      <c r="B5" s="453" t="s">
        <v>427</v>
      </c>
      <c r="C5" s="582" t="s">
        <v>428</v>
      </c>
      <c r="D5" s="582"/>
      <c r="E5" s="583"/>
      <c r="F5" s="582"/>
      <c r="G5" s="582"/>
      <c r="H5" s="584"/>
    </row>
    <row r="6" spans="1:15" s="449" customFormat="1" ht="8.25" customHeight="1" x14ac:dyDescent="0.25">
      <c r="B6" s="456"/>
      <c r="C6" s="456"/>
      <c r="D6" s="456"/>
      <c r="E6" s="456"/>
      <c r="F6" s="456"/>
      <c r="G6" s="456"/>
      <c r="H6" s="456"/>
      <c r="I6" s="456"/>
      <c r="J6" s="456"/>
      <c r="K6" s="456"/>
    </row>
    <row r="7" spans="1:15" ht="15" customHeight="1" x14ac:dyDescent="0.25">
      <c r="A7" s="451"/>
      <c r="B7" s="1062" t="s">
        <v>755</v>
      </c>
      <c r="C7" s="585"/>
      <c r="D7" s="585"/>
      <c r="E7" s="1062" t="s">
        <v>756</v>
      </c>
      <c r="F7" s="1064" t="s">
        <v>757</v>
      </c>
      <c r="G7" s="1065"/>
      <c r="H7" s="1065"/>
      <c r="I7" s="1065" t="s">
        <v>758</v>
      </c>
      <c r="J7" s="1065"/>
      <c r="K7" s="1066"/>
      <c r="L7" s="1067" t="s">
        <v>759</v>
      </c>
      <c r="M7" s="1068"/>
      <c r="N7" s="1067" t="s">
        <v>760</v>
      </c>
      <c r="O7" s="1068"/>
    </row>
    <row r="8" spans="1:15" ht="26.4" x14ac:dyDescent="0.25">
      <c r="A8" s="451"/>
      <c r="B8" s="1063"/>
      <c r="C8" s="586" t="s">
        <v>761</v>
      </c>
      <c r="D8" s="586" t="s">
        <v>762</v>
      </c>
      <c r="E8" s="1063"/>
      <c r="F8" s="587" t="s">
        <v>217</v>
      </c>
      <c r="G8" s="587" t="s">
        <v>181</v>
      </c>
      <c r="H8" s="587" t="s">
        <v>182</v>
      </c>
      <c r="I8" s="587" t="s">
        <v>763</v>
      </c>
      <c r="J8" s="587" t="s">
        <v>764</v>
      </c>
      <c r="K8" s="588" t="s">
        <v>765</v>
      </c>
      <c r="L8" s="589" t="s">
        <v>766</v>
      </c>
      <c r="M8" s="589" t="s">
        <v>767</v>
      </c>
      <c r="N8" s="589" t="s">
        <v>768</v>
      </c>
      <c r="O8" s="589" t="s">
        <v>769</v>
      </c>
    </row>
    <row r="9" spans="1:15" x14ac:dyDescent="0.25">
      <c r="A9" s="881" t="s">
        <v>977</v>
      </c>
      <c r="B9" s="590" t="s">
        <v>770</v>
      </c>
      <c r="C9" s="591" t="s">
        <v>974</v>
      </c>
      <c r="D9" s="592" t="s">
        <v>975</v>
      </c>
      <c r="E9" s="593">
        <v>3046</v>
      </c>
      <c r="F9" s="594">
        <v>14262474.300000001</v>
      </c>
      <c r="G9" s="595">
        <v>15073794.59</v>
      </c>
      <c r="H9" s="519">
        <v>2523730.86</v>
      </c>
      <c r="I9" s="740">
        <v>100</v>
      </c>
      <c r="J9" s="741">
        <v>100</v>
      </c>
      <c r="K9" s="834">
        <v>0.15</v>
      </c>
      <c r="L9" s="596">
        <f>H9/F9</f>
        <v>0.17694902068990931</v>
      </c>
      <c r="M9" s="597">
        <f>H9/G9</f>
        <v>0.16742505312326933</v>
      </c>
      <c r="N9" s="596">
        <v>5.3999999999999999E-2</v>
      </c>
      <c r="O9" s="597">
        <v>5.3999999999999999E-2</v>
      </c>
    </row>
    <row r="10" spans="1:15" x14ac:dyDescent="0.25">
      <c r="A10" s="881" t="s">
        <v>770</v>
      </c>
      <c r="B10" s="590" t="s">
        <v>772</v>
      </c>
      <c r="C10" s="591" t="s">
        <v>976</v>
      </c>
      <c r="D10" s="592" t="s">
        <v>846</v>
      </c>
      <c r="E10" s="598" t="s">
        <v>774</v>
      </c>
      <c r="F10" s="599">
        <v>88000</v>
      </c>
      <c r="G10" s="595">
        <v>88000</v>
      </c>
      <c r="H10" s="519">
        <v>23949</v>
      </c>
      <c r="I10" s="740">
        <v>100</v>
      </c>
      <c r="J10" s="742">
        <v>100</v>
      </c>
      <c r="K10" s="834">
        <v>0.2</v>
      </c>
      <c r="L10" s="596">
        <f>H10/F10</f>
        <v>0.27214772727272729</v>
      </c>
      <c r="M10" s="597">
        <f t="shared" ref="M10:M22" si="0">H10/G10</f>
        <v>0.27214772727272729</v>
      </c>
      <c r="N10" s="596">
        <v>0.1</v>
      </c>
      <c r="O10" s="597">
        <v>0.1</v>
      </c>
    </row>
    <row r="11" spans="1:15" x14ac:dyDescent="0.25">
      <c r="A11" s="881" t="s">
        <v>772</v>
      </c>
      <c r="B11" s="590" t="s">
        <v>977</v>
      </c>
      <c r="C11" s="591" t="s">
        <v>978</v>
      </c>
      <c r="D11" s="592" t="s">
        <v>979</v>
      </c>
      <c r="E11" s="598" t="s">
        <v>774</v>
      </c>
      <c r="F11" s="599">
        <v>337963.59</v>
      </c>
      <c r="G11" s="595">
        <v>337963.59</v>
      </c>
      <c r="H11" s="519">
        <v>85202.64</v>
      </c>
      <c r="I11" s="740">
        <v>100</v>
      </c>
      <c r="J11" s="742">
        <v>100</v>
      </c>
      <c r="K11" s="834"/>
      <c r="L11" s="596">
        <f>H11/F11</f>
        <v>0.25210597390091632</v>
      </c>
      <c r="M11" s="597">
        <f t="shared" si="0"/>
        <v>0.25210597390091632</v>
      </c>
      <c r="N11" s="596"/>
      <c r="O11" s="597"/>
    </row>
    <row r="12" spans="1:15" x14ac:dyDescent="0.25">
      <c r="A12" s="881" t="s">
        <v>775</v>
      </c>
      <c r="B12" s="590" t="s">
        <v>775</v>
      </c>
      <c r="C12" s="591" t="s">
        <v>980</v>
      </c>
      <c r="D12" s="592" t="s">
        <v>981</v>
      </c>
      <c r="E12" s="598" t="s">
        <v>774</v>
      </c>
      <c r="F12" s="599">
        <v>2685816.72</v>
      </c>
      <c r="G12" s="595">
        <v>2806096.15</v>
      </c>
      <c r="H12" s="519">
        <v>659749.31000000006</v>
      </c>
      <c r="I12" s="740">
        <v>100</v>
      </c>
      <c r="J12" s="742">
        <v>100</v>
      </c>
      <c r="K12" s="834">
        <v>0.2</v>
      </c>
      <c r="L12" s="596">
        <f t="shared" ref="L12:L22" si="1">H12/F12</f>
        <v>0.2456419699405252</v>
      </c>
      <c r="M12" s="597">
        <f t="shared" si="0"/>
        <v>0.23511286667778653</v>
      </c>
      <c r="N12" s="596">
        <v>0.15</v>
      </c>
      <c r="O12" s="597">
        <v>0.15</v>
      </c>
    </row>
    <row r="13" spans="1:15" x14ac:dyDescent="0.25">
      <c r="A13" s="881" t="s">
        <v>777</v>
      </c>
      <c r="B13" s="590" t="s">
        <v>777</v>
      </c>
      <c r="C13" s="591" t="s">
        <v>982</v>
      </c>
      <c r="D13" s="592" t="s">
        <v>856</v>
      </c>
      <c r="E13" s="598" t="s">
        <v>774</v>
      </c>
      <c r="F13" s="599">
        <v>29496668.5</v>
      </c>
      <c r="G13" s="595">
        <v>30497987.949999999</v>
      </c>
      <c r="H13" s="519">
        <v>6398781.25</v>
      </c>
      <c r="I13" s="740">
        <v>100</v>
      </c>
      <c r="J13" s="742">
        <v>100</v>
      </c>
      <c r="K13" s="834">
        <v>0.2</v>
      </c>
      <c r="L13" s="596">
        <f t="shared" si="1"/>
        <v>0.21693233762992589</v>
      </c>
      <c r="M13" s="597">
        <f t="shared" si="0"/>
        <v>0.20980994747884671</v>
      </c>
      <c r="N13" s="596">
        <v>0.1</v>
      </c>
      <c r="O13" s="597">
        <v>0.1</v>
      </c>
    </row>
    <row r="14" spans="1:15" x14ac:dyDescent="0.25">
      <c r="A14" s="881" t="s">
        <v>780</v>
      </c>
      <c r="B14" s="590" t="s">
        <v>780</v>
      </c>
      <c r="C14" s="591" t="s">
        <v>983</v>
      </c>
      <c r="D14" s="592" t="s">
        <v>861</v>
      </c>
      <c r="E14" s="598" t="s">
        <v>774</v>
      </c>
      <c r="F14" s="599">
        <v>337963.56</v>
      </c>
      <c r="G14" s="595">
        <v>351989.54</v>
      </c>
      <c r="H14" s="594">
        <v>85197.33</v>
      </c>
      <c r="I14" s="740">
        <v>100</v>
      </c>
      <c r="J14" s="742">
        <v>100</v>
      </c>
      <c r="K14" s="834">
        <v>0.2</v>
      </c>
      <c r="L14" s="596">
        <f t="shared" si="1"/>
        <v>0.25209028452653298</v>
      </c>
      <c r="M14" s="597">
        <f t="shared" si="0"/>
        <v>0.24204506190723737</v>
      </c>
      <c r="N14" s="596">
        <v>0.1</v>
      </c>
      <c r="O14" s="597">
        <v>0.1</v>
      </c>
    </row>
    <row r="15" spans="1:15" x14ac:dyDescent="0.25">
      <c r="A15" s="805"/>
      <c r="B15" s="590" t="s">
        <v>783</v>
      </c>
      <c r="C15" s="591" t="s">
        <v>984</v>
      </c>
      <c r="D15" s="592" t="s">
        <v>865</v>
      </c>
      <c r="E15" s="598" t="s">
        <v>774</v>
      </c>
      <c r="F15" s="599">
        <v>1500</v>
      </c>
      <c r="G15" s="595">
        <v>1500</v>
      </c>
      <c r="H15" s="594">
        <v>600</v>
      </c>
      <c r="I15" s="740">
        <v>100</v>
      </c>
      <c r="J15" s="742">
        <v>100</v>
      </c>
      <c r="K15" s="834">
        <v>0.2</v>
      </c>
      <c r="L15" s="596">
        <f t="shared" si="1"/>
        <v>0.4</v>
      </c>
      <c r="M15" s="597">
        <f t="shared" si="0"/>
        <v>0.4</v>
      </c>
      <c r="N15" s="596">
        <v>0.1</v>
      </c>
      <c r="O15" s="597">
        <v>0.1</v>
      </c>
    </row>
    <row r="16" spans="1:15" x14ac:dyDescent="0.25">
      <c r="A16" s="805"/>
      <c r="B16" s="590" t="s">
        <v>786</v>
      </c>
      <c r="C16" s="591" t="s">
        <v>985</v>
      </c>
      <c r="D16" s="592" t="s">
        <v>869</v>
      </c>
      <c r="E16" s="598" t="s">
        <v>774</v>
      </c>
      <c r="F16" s="594">
        <v>1701350.38</v>
      </c>
      <c r="G16" s="595">
        <v>1768304.6</v>
      </c>
      <c r="H16" s="594">
        <v>422857.67</v>
      </c>
      <c r="I16" s="740">
        <v>100</v>
      </c>
      <c r="J16" s="742">
        <v>100</v>
      </c>
      <c r="K16" s="834">
        <v>0.25</v>
      </c>
      <c r="L16" s="596">
        <f t="shared" si="1"/>
        <v>0.24854237843706245</v>
      </c>
      <c r="M16" s="597">
        <f t="shared" si="0"/>
        <v>0.23913169145180077</v>
      </c>
      <c r="N16" s="596">
        <v>0.1</v>
      </c>
      <c r="O16" s="597">
        <v>0.1</v>
      </c>
    </row>
    <row r="17" spans="1:15" x14ac:dyDescent="0.25">
      <c r="A17" s="805"/>
      <c r="B17" s="590" t="s">
        <v>789</v>
      </c>
      <c r="C17" s="591" t="s">
        <v>986</v>
      </c>
      <c r="D17" s="592" t="s">
        <v>987</v>
      </c>
      <c r="E17" s="598" t="s">
        <v>774</v>
      </c>
      <c r="F17" s="599">
        <v>717835.08</v>
      </c>
      <c r="G17" s="595">
        <v>729876.25</v>
      </c>
      <c r="H17" s="519">
        <v>61035.61</v>
      </c>
      <c r="I17" s="740">
        <v>100</v>
      </c>
      <c r="J17" s="742">
        <v>100</v>
      </c>
      <c r="K17" s="834">
        <v>0.25</v>
      </c>
      <c r="L17" s="596">
        <f t="shared" si="1"/>
        <v>8.5027343606556546E-2</v>
      </c>
      <c r="M17" s="597">
        <f t="shared" si="0"/>
        <v>8.3624600745674349E-2</v>
      </c>
      <c r="N17" s="596">
        <v>0.1</v>
      </c>
      <c r="O17" s="597">
        <v>0.1</v>
      </c>
    </row>
    <row r="18" spans="1:15" x14ac:dyDescent="0.25">
      <c r="A18" s="805"/>
      <c r="B18" s="590" t="s">
        <v>791</v>
      </c>
      <c r="C18" s="591" t="s">
        <v>988</v>
      </c>
      <c r="D18" s="592" t="s">
        <v>878</v>
      </c>
      <c r="E18" s="598" t="s">
        <v>774</v>
      </c>
      <c r="F18" s="599">
        <v>337963.59</v>
      </c>
      <c r="G18" s="595">
        <v>351989.57</v>
      </c>
      <c r="H18" s="519">
        <v>85202.64</v>
      </c>
      <c r="I18" s="740">
        <v>100</v>
      </c>
      <c r="J18" s="742">
        <v>100</v>
      </c>
      <c r="K18" s="834">
        <v>0.1</v>
      </c>
      <c r="L18" s="596">
        <f t="shared" si="1"/>
        <v>0.25210597390091632</v>
      </c>
      <c r="M18" s="597">
        <f t="shared" si="0"/>
        <v>0.24206012695205711</v>
      </c>
      <c r="N18" s="596">
        <v>0.05</v>
      </c>
      <c r="O18" s="597">
        <v>0.05</v>
      </c>
    </row>
    <row r="19" spans="1:15" x14ac:dyDescent="0.25">
      <c r="A19" s="805"/>
      <c r="B19" s="590" t="s">
        <v>793</v>
      </c>
      <c r="C19" s="591" t="s">
        <v>989</v>
      </c>
      <c r="D19" s="592" t="s">
        <v>882</v>
      </c>
      <c r="E19" s="598" t="s">
        <v>774</v>
      </c>
      <c r="F19" s="594">
        <v>1315974.49</v>
      </c>
      <c r="G19" s="595">
        <v>3151349.53</v>
      </c>
      <c r="H19" s="519">
        <v>748932.77</v>
      </c>
      <c r="I19" s="740">
        <v>100</v>
      </c>
      <c r="J19" s="742">
        <v>100</v>
      </c>
      <c r="K19" s="834">
        <v>0.2</v>
      </c>
      <c r="L19" s="596">
        <f t="shared" si="1"/>
        <v>0.56910888143432026</v>
      </c>
      <c r="M19" s="597">
        <f t="shared" si="0"/>
        <v>0.23765461840089824</v>
      </c>
      <c r="N19" s="596">
        <v>0.1</v>
      </c>
      <c r="O19" s="597">
        <v>0.1</v>
      </c>
    </row>
    <row r="20" spans="1:15" x14ac:dyDescent="0.25">
      <c r="A20" s="805"/>
      <c r="B20" s="590" t="s">
        <v>795</v>
      </c>
      <c r="C20" s="591" t="s">
        <v>990</v>
      </c>
      <c r="D20" s="592" t="s">
        <v>885</v>
      </c>
      <c r="E20" s="598" t="s">
        <v>774</v>
      </c>
      <c r="F20" s="599">
        <v>154497.62</v>
      </c>
      <c r="G20" s="594">
        <v>160849.01</v>
      </c>
      <c r="H20" s="519">
        <v>37018.480000000003</v>
      </c>
      <c r="I20" s="740">
        <v>100</v>
      </c>
      <c r="J20" s="742">
        <v>100</v>
      </c>
      <c r="K20" s="834">
        <v>0.2</v>
      </c>
      <c r="L20" s="596">
        <f t="shared" si="1"/>
        <v>0.23960550330807687</v>
      </c>
      <c r="M20" s="597">
        <f t="shared" si="0"/>
        <v>0.23014428251687716</v>
      </c>
      <c r="N20" s="596">
        <v>0.1</v>
      </c>
      <c r="O20" s="597">
        <v>0.1</v>
      </c>
    </row>
    <row r="21" spans="1:15" x14ac:dyDescent="0.25">
      <c r="A21" s="805"/>
      <c r="B21" s="590" t="s">
        <v>797</v>
      </c>
      <c r="C21" s="591" t="s">
        <v>991</v>
      </c>
      <c r="D21" s="592" t="s">
        <v>992</v>
      </c>
      <c r="E21" s="598" t="s">
        <v>774</v>
      </c>
      <c r="F21" s="594">
        <v>1103214.4099999999</v>
      </c>
      <c r="G21" s="594">
        <v>1138808.6499999999</v>
      </c>
      <c r="H21" s="594">
        <v>227411.63</v>
      </c>
      <c r="I21" s="740">
        <v>100</v>
      </c>
      <c r="J21" s="742">
        <v>100</v>
      </c>
      <c r="K21" s="834">
        <v>0.1</v>
      </c>
      <c r="L21" s="596">
        <f t="shared" si="1"/>
        <v>0.20613547823400893</v>
      </c>
      <c r="M21" s="597">
        <f t="shared" si="0"/>
        <v>0.19969257346262695</v>
      </c>
      <c r="N21" s="596">
        <v>0</v>
      </c>
      <c r="O21" s="597">
        <v>0</v>
      </c>
    </row>
    <row r="22" spans="1:15" x14ac:dyDescent="0.25">
      <c r="A22" s="805"/>
      <c r="B22" s="590" t="s">
        <v>800</v>
      </c>
      <c r="C22" s="591" t="s">
        <v>993</v>
      </c>
      <c r="D22" s="592" t="s">
        <v>994</v>
      </c>
      <c r="E22" s="598" t="s">
        <v>774</v>
      </c>
      <c r="F22" s="599">
        <v>396363.59</v>
      </c>
      <c r="G22" s="594">
        <v>410389.58</v>
      </c>
      <c r="H22" s="594">
        <v>84160.08</v>
      </c>
      <c r="I22" s="740">
        <v>100</v>
      </c>
      <c r="J22" s="742">
        <v>100</v>
      </c>
      <c r="K22" s="834">
        <v>0.15</v>
      </c>
      <c r="L22" s="596">
        <f t="shared" si="1"/>
        <v>0.21233050190104494</v>
      </c>
      <c r="M22" s="597">
        <f t="shared" si="0"/>
        <v>0.20507362784405977</v>
      </c>
      <c r="N22" s="596">
        <v>0.05</v>
      </c>
      <c r="O22" s="597">
        <v>0.05</v>
      </c>
    </row>
    <row r="23" spans="1:15" x14ac:dyDescent="0.25">
      <c r="A23" s="805"/>
      <c r="B23" s="590" t="s">
        <v>803</v>
      </c>
      <c r="C23" s="591" t="s">
        <v>995</v>
      </c>
      <c r="D23" s="592" t="s">
        <v>895</v>
      </c>
      <c r="E23" s="598" t="s">
        <v>774</v>
      </c>
      <c r="F23" s="599">
        <v>8000</v>
      </c>
      <c r="G23" s="594">
        <v>8000</v>
      </c>
      <c r="H23" s="594">
        <v>0</v>
      </c>
      <c r="I23" s="740">
        <v>100</v>
      </c>
      <c r="J23" s="742">
        <v>100</v>
      </c>
      <c r="K23" s="834">
        <v>0.1</v>
      </c>
      <c r="L23" s="596">
        <f t="shared" ref="L23:L25" si="2">H23/F23</f>
        <v>0</v>
      </c>
      <c r="M23" s="597">
        <f t="shared" ref="M23:M25" si="3">H23/G23</f>
        <v>0</v>
      </c>
      <c r="N23" s="596">
        <v>0</v>
      </c>
      <c r="O23" s="597">
        <v>0</v>
      </c>
    </row>
    <row r="24" spans="1:15" x14ac:dyDescent="0.25">
      <c r="A24" s="805"/>
      <c r="B24" s="590" t="s">
        <v>805</v>
      </c>
      <c r="C24" s="591" t="s">
        <v>996</v>
      </c>
      <c r="D24" s="592" t="s">
        <v>997</v>
      </c>
      <c r="E24" s="598" t="s">
        <v>774</v>
      </c>
      <c r="F24" s="599">
        <v>104123.2</v>
      </c>
      <c r="G24" s="594">
        <v>104123.2</v>
      </c>
      <c r="H24" s="594">
        <v>0</v>
      </c>
      <c r="I24" s="740">
        <v>100</v>
      </c>
      <c r="J24" s="742">
        <v>100</v>
      </c>
      <c r="K24" s="834">
        <v>0.05</v>
      </c>
      <c r="L24" s="596">
        <f>H24/F24</f>
        <v>0</v>
      </c>
      <c r="M24" s="597">
        <f t="shared" si="3"/>
        <v>0</v>
      </c>
      <c r="N24" s="596">
        <v>0</v>
      </c>
      <c r="O24" s="597">
        <v>0</v>
      </c>
    </row>
    <row r="25" spans="1:15" s="601" customFormat="1" x14ac:dyDescent="0.25">
      <c r="A25" s="805"/>
      <c r="B25" s="590" t="s">
        <v>1280</v>
      </c>
      <c r="C25" s="600" t="s">
        <v>1281</v>
      </c>
      <c r="D25" s="592" t="s">
        <v>1282</v>
      </c>
      <c r="E25" s="598" t="s">
        <v>774</v>
      </c>
      <c r="F25" s="594">
        <v>1311536.8700000001</v>
      </c>
      <c r="G25" s="594">
        <v>1325562.8600000001</v>
      </c>
      <c r="H25" s="594">
        <v>232366.42</v>
      </c>
      <c r="I25" s="740">
        <v>100</v>
      </c>
      <c r="J25" s="742">
        <v>100</v>
      </c>
      <c r="K25" s="834">
        <v>0.2</v>
      </c>
      <c r="L25" s="596">
        <f t="shared" si="2"/>
        <v>0.17717109241465701</v>
      </c>
      <c r="M25" s="597">
        <f t="shared" si="3"/>
        <v>0.17529641710088348</v>
      </c>
      <c r="N25" s="596">
        <v>0.15</v>
      </c>
      <c r="O25" s="597">
        <v>0.15</v>
      </c>
    </row>
    <row r="26" spans="1:15" s="601" customFormat="1" x14ac:dyDescent="0.25">
      <c r="A26" s="805"/>
      <c r="B26" s="590" t="s">
        <v>1283</v>
      </c>
      <c r="C26" s="674" t="s">
        <v>1284</v>
      </c>
      <c r="D26" s="592" t="s">
        <v>1285</v>
      </c>
      <c r="E26" s="598" t="s">
        <v>774</v>
      </c>
      <c r="F26" s="790">
        <v>0</v>
      </c>
      <c r="G26" s="594">
        <v>2145473.7000000002</v>
      </c>
      <c r="H26" s="594">
        <v>2145473.7000000002</v>
      </c>
      <c r="I26" s="740">
        <v>0</v>
      </c>
      <c r="J26" s="742">
        <v>100</v>
      </c>
      <c r="K26" s="834">
        <v>0.95</v>
      </c>
      <c r="L26" s="596" t="e">
        <f t="shared" ref="L26" si="4">H26/F26</f>
        <v>#DIV/0!</v>
      </c>
      <c r="M26" s="597">
        <f t="shared" ref="M26" si="5">H26/G26</f>
        <v>1</v>
      </c>
      <c r="N26" s="596">
        <v>0.1</v>
      </c>
      <c r="O26" s="597">
        <v>0.1</v>
      </c>
    </row>
    <row r="27" spans="1:15" s="580" customFormat="1" ht="12.75" customHeight="1" x14ac:dyDescent="0.25">
      <c r="A27" s="462"/>
      <c r="B27" s="602"/>
      <c r="C27" s="603"/>
      <c r="D27" s="604" t="s">
        <v>230</v>
      </c>
      <c r="E27" s="605"/>
      <c r="F27" s="606">
        <f>SUM(F9:F26)</f>
        <v>54361245.900000006</v>
      </c>
      <c r="G27" s="607">
        <f>SUM(G9:G26)</f>
        <v>60452058.770000003</v>
      </c>
      <c r="H27" s="607">
        <f>SUM(H9:H26)</f>
        <v>13821669.390000001</v>
      </c>
      <c r="I27" s="607"/>
      <c r="J27" s="607"/>
      <c r="K27" s="607"/>
      <c r="L27" s="608"/>
      <c r="M27" s="608"/>
      <c r="N27" s="608"/>
      <c r="O27" s="608"/>
    </row>
    <row r="28" spans="1:15" s="580" customFormat="1" ht="12.75" customHeight="1" x14ac:dyDescent="0.25">
      <c r="A28" s="462"/>
      <c r="B28" s="609"/>
      <c r="C28" s="610"/>
      <c r="D28" s="610"/>
      <c r="E28" s="611"/>
      <c r="F28" s="612"/>
      <c r="G28" s="612"/>
      <c r="H28" s="612"/>
      <c r="I28" s="612"/>
      <c r="J28" s="612"/>
      <c r="K28" s="612"/>
      <c r="L28" s="613"/>
      <c r="M28" s="613"/>
    </row>
    <row r="29" spans="1:15" s="580" customFormat="1" ht="12.75" customHeight="1" x14ac:dyDescent="0.25">
      <c r="A29" s="462"/>
      <c r="B29" s="449" t="s">
        <v>712</v>
      </c>
      <c r="C29" s="610"/>
      <c r="D29" s="610"/>
      <c r="E29" s="611"/>
      <c r="F29" s="612"/>
      <c r="G29" s="612"/>
      <c r="H29" s="612"/>
      <c r="I29" s="612"/>
      <c r="J29" s="612"/>
      <c r="K29" s="612"/>
      <c r="L29" s="613"/>
      <c r="M29" s="613"/>
    </row>
    <row r="30" spans="1:15" s="580" customFormat="1" ht="12.75" customHeight="1" x14ac:dyDescent="0.25">
      <c r="A30" s="462"/>
      <c r="B30" s="609"/>
      <c r="C30" s="610"/>
      <c r="D30" s="610"/>
      <c r="E30" s="611"/>
      <c r="F30" s="612"/>
      <c r="G30" s="612"/>
      <c r="H30" s="612"/>
      <c r="I30" s="612"/>
      <c r="J30" s="612"/>
      <c r="K30" s="612"/>
      <c r="L30" s="613"/>
      <c r="M30" s="613"/>
    </row>
    <row r="31" spans="1:15" x14ac:dyDescent="0.25">
      <c r="B31" s="449"/>
      <c r="C31" s="449"/>
      <c r="D31" s="449"/>
      <c r="E31" s="449"/>
      <c r="F31" s="562"/>
      <c r="G31" s="562"/>
      <c r="H31" s="562"/>
      <c r="I31" s="562"/>
      <c r="J31" s="562"/>
      <c r="K31" s="562"/>
    </row>
    <row r="32" spans="1:15" x14ac:dyDescent="0.25">
      <c r="B32" s="449"/>
      <c r="C32" s="449"/>
      <c r="D32" s="449"/>
      <c r="E32" s="449"/>
      <c r="F32" s="449"/>
      <c r="G32" s="449"/>
      <c r="H32" s="614"/>
      <c r="I32" s="614"/>
      <c r="J32" s="614"/>
      <c r="K32" s="614"/>
    </row>
    <row r="33" spans="1:15" x14ac:dyDescent="0.25">
      <c r="B33" s="449"/>
      <c r="C33" s="449"/>
      <c r="D33" s="449"/>
      <c r="E33" s="449"/>
      <c r="F33" s="449"/>
      <c r="G33" s="449"/>
      <c r="H33" s="614"/>
      <c r="I33" s="614"/>
      <c r="J33" s="614"/>
      <c r="K33" s="614"/>
    </row>
    <row r="34" spans="1:15" x14ac:dyDescent="0.25">
      <c r="A34" s="451"/>
      <c r="D34" s="449"/>
      <c r="E34" s="449"/>
      <c r="F34" s="449"/>
      <c r="G34" s="449"/>
      <c r="H34" s="449"/>
      <c r="I34" s="449"/>
      <c r="K34" s="449"/>
      <c r="L34" s="451"/>
    </row>
    <row r="35" spans="1:15" x14ac:dyDescent="0.25">
      <c r="A35" s="451"/>
      <c r="G35" s="474"/>
      <c r="K35" s="449"/>
      <c r="L35" s="451"/>
    </row>
    <row r="36" spans="1:15" x14ac:dyDescent="0.25">
      <c r="A36" s="451"/>
      <c r="C36" s="573" t="s">
        <v>713</v>
      </c>
      <c r="F36" s="474"/>
      <c r="G36" s="474"/>
      <c r="H36" s="474"/>
      <c r="I36" s="474"/>
      <c r="K36" s="449" t="s">
        <v>714</v>
      </c>
      <c r="L36" s="451"/>
    </row>
    <row r="37" spans="1:15" x14ac:dyDescent="0.25">
      <c r="A37" s="451"/>
      <c r="C37" s="573" t="s">
        <v>715</v>
      </c>
      <c r="D37" s="474"/>
      <c r="F37" s="474"/>
      <c r="G37" s="474"/>
      <c r="H37" s="474"/>
      <c r="I37" s="474"/>
      <c r="K37" s="449" t="s">
        <v>1074</v>
      </c>
      <c r="L37" s="451"/>
    </row>
    <row r="38" spans="1:15" x14ac:dyDescent="0.25">
      <c r="A38" s="451"/>
      <c r="C38" s="474"/>
      <c r="D38" s="474"/>
      <c r="F38" s="474"/>
      <c r="G38" s="474"/>
      <c r="H38" s="474"/>
      <c r="I38" s="474"/>
      <c r="J38" s="474"/>
      <c r="K38" s="474"/>
      <c r="L38" s="556"/>
    </row>
    <row r="39" spans="1:15" x14ac:dyDescent="0.25">
      <c r="A39" s="451"/>
      <c r="F39" s="474"/>
      <c r="G39" s="474"/>
      <c r="H39" s="474"/>
      <c r="I39" s="474"/>
      <c r="J39" s="474"/>
      <c r="K39" s="474"/>
      <c r="L39" s="556"/>
    </row>
    <row r="40" spans="1:15" x14ac:dyDescent="0.25">
      <c r="A40" s="451"/>
      <c r="C40" s="474"/>
      <c r="D40" s="474"/>
      <c r="F40" s="474"/>
      <c r="G40" s="474"/>
      <c r="H40" s="474"/>
      <c r="I40" s="474"/>
      <c r="J40" s="474"/>
      <c r="K40" s="474"/>
      <c r="L40" s="556"/>
    </row>
    <row r="41" spans="1:15" x14ac:dyDescent="0.25">
      <c r="A41" s="451"/>
      <c r="F41" s="474"/>
      <c r="G41" s="474"/>
      <c r="H41" s="474"/>
      <c r="I41" s="474"/>
      <c r="J41" s="474"/>
      <c r="K41" s="474"/>
      <c r="L41" s="556"/>
    </row>
    <row r="42" spans="1:15" x14ac:dyDescent="0.25">
      <c r="A42" s="451"/>
      <c r="F42" s="474"/>
      <c r="G42" s="474"/>
      <c r="H42" s="474"/>
      <c r="I42" s="474"/>
      <c r="J42" s="474"/>
      <c r="K42" s="474"/>
      <c r="L42" s="556"/>
    </row>
    <row r="43" spans="1:15" x14ac:dyDescent="0.25">
      <c r="A43" s="451"/>
      <c r="C43" s="474"/>
      <c r="D43" s="474"/>
      <c r="F43" s="474"/>
      <c r="G43" s="474"/>
      <c r="H43" s="474"/>
      <c r="I43" s="474"/>
      <c r="J43" s="474"/>
      <c r="K43" s="474"/>
      <c r="L43" s="556"/>
    </row>
    <row r="44" spans="1:15" x14ac:dyDescent="0.25">
      <c r="A44" s="451"/>
      <c r="C44" s="474"/>
      <c r="D44" s="474"/>
      <c r="F44" s="474"/>
      <c r="G44" s="474"/>
      <c r="H44" s="474"/>
      <c r="I44" s="474"/>
      <c r="J44" s="474"/>
      <c r="K44" s="474"/>
      <c r="L44" s="615">
        <v>2</v>
      </c>
    </row>
    <row r="45" spans="1:15" x14ac:dyDescent="0.25">
      <c r="A45" s="451"/>
      <c r="C45" s="474"/>
      <c r="D45" s="474"/>
      <c r="F45" s="474"/>
      <c r="G45" s="474"/>
      <c r="H45" s="474"/>
      <c r="I45" s="474"/>
      <c r="J45" s="474"/>
      <c r="K45" s="474"/>
    </row>
    <row r="46" spans="1:15" x14ac:dyDescent="0.25">
      <c r="A46" s="451"/>
      <c r="C46" s="474"/>
      <c r="D46" s="474"/>
      <c r="F46" s="474"/>
      <c r="G46" s="474"/>
      <c r="H46" s="474"/>
      <c r="I46" s="474"/>
      <c r="J46" s="474"/>
      <c r="K46" s="474"/>
    </row>
    <row r="47" spans="1:15" x14ac:dyDescent="0.25">
      <c r="A47" s="451"/>
      <c r="C47" s="474"/>
      <c r="D47" s="474"/>
      <c r="F47" s="474"/>
      <c r="G47" s="474"/>
      <c r="H47" s="474"/>
      <c r="I47" s="474"/>
      <c r="J47" s="474"/>
      <c r="K47" s="474"/>
      <c r="O47" s="580"/>
    </row>
    <row r="48" spans="1:15" x14ac:dyDescent="0.25">
      <c r="A48" s="451"/>
      <c r="C48" s="474"/>
      <c r="D48" s="474"/>
      <c r="F48" s="474"/>
      <c r="G48" s="474"/>
      <c r="H48" s="474"/>
      <c r="I48" s="474"/>
      <c r="J48" s="474"/>
      <c r="K48" s="474"/>
    </row>
    <row r="49" spans="1:15" x14ac:dyDescent="0.25">
      <c r="A49" s="451"/>
      <c r="C49" s="474"/>
      <c r="D49" s="474"/>
      <c r="F49" s="474"/>
      <c r="G49" s="474"/>
      <c r="H49" s="474"/>
      <c r="I49" s="474"/>
      <c r="J49" s="474"/>
      <c r="K49" s="474"/>
    </row>
    <row r="50" spans="1:15" x14ac:dyDescent="0.25">
      <c r="A50" s="451"/>
      <c r="C50" s="474"/>
      <c r="D50" s="474"/>
      <c r="F50" s="474"/>
      <c r="G50" s="474"/>
      <c r="H50" s="474"/>
      <c r="I50" s="474"/>
      <c r="J50" s="474"/>
      <c r="K50" s="474"/>
    </row>
    <row r="51" spans="1:15" x14ac:dyDescent="0.25">
      <c r="A51" s="451"/>
      <c r="C51" s="474"/>
      <c r="D51" s="474"/>
      <c r="F51" s="474"/>
      <c r="G51" s="474"/>
    </row>
    <row r="52" spans="1:15" x14ac:dyDescent="0.25">
      <c r="A52" s="451"/>
      <c r="C52" s="474"/>
      <c r="D52" s="474"/>
      <c r="F52" s="474"/>
    </row>
    <row r="53" spans="1:15" x14ac:dyDescent="0.25">
      <c r="A53" s="451"/>
      <c r="F53" s="474"/>
    </row>
    <row r="59" spans="1:15" x14ac:dyDescent="0.25">
      <c r="A59" s="451"/>
      <c r="O59" s="580"/>
    </row>
    <row r="60" spans="1:15" x14ac:dyDescent="0.25">
      <c r="A60" s="451"/>
      <c r="L60" s="580"/>
    </row>
    <row r="66" spans="1:15" x14ac:dyDescent="0.25">
      <c r="A66" s="451"/>
      <c r="L66" s="580"/>
    </row>
    <row r="72" spans="1:15" x14ac:dyDescent="0.25">
      <c r="A72" s="451"/>
      <c r="O72" s="580"/>
    </row>
  </sheetData>
  <mergeCells count="8">
    <mergeCell ref="B2:O2"/>
    <mergeCell ref="B3:O3"/>
    <mergeCell ref="B7:B8"/>
    <mergeCell ref="E7:E8"/>
    <mergeCell ref="F7:H7"/>
    <mergeCell ref="I7:K7"/>
    <mergeCell ref="L7:M7"/>
    <mergeCell ref="N7:O7"/>
  </mergeCells>
  <dataValidations disablePrompts="1" count="1">
    <dataValidation allowBlank="1" showInputMessage="1" showErrorMessage="1" prompt="Valor absoluto y/o relativo que registren los indicadores con relación a su meta anual correspondiente al programa, proyecto o actividad que se trate. (DOF 9-dic-09)" sqref="L7 N7" xr:uid="{6832862D-8EEC-4639-BDEA-47E0F9E5A365}"/>
  </dataValidations>
  <pageMargins left="0.39370078740157483" right="0.39370078740157483" top="0.74803149606299213" bottom="0.74803149606299213" header="0.31496062992125984" footer="0.31496062992125984"/>
  <pageSetup scale="58" orientation="landscape" r:id="rId1"/>
  <drawing r:id="rId2"/>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58F8F-CC01-40E7-AFC0-5992662598D6}">
  <sheetPr>
    <pageSetUpPr fitToPage="1"/>
  </sheetPr>
  <dimension ref="A1:X40"/>
  <sheetViews>
    <sheetView topLeftCell="D19" zoomScale="80" zoomScaleNormal="80" workbookViewId="0">
      <selection activeCell="Q37" sqref="Q37"/>
    </sheetView>
  </sheetViews>
  <sheetFormatPr baseColWidth="10" defaultColWidth="12" defaultRowHeight="10.199999999999999" x14ac:dyDescent="0.2"/>
  <cols>
    <col min="1" max="1" width="14.140625" customWidth="1"/>
    <col min="2" max="2" width="15.7109375" style="674" customWidth="1"/>
    <col min="3" max="3" width="32" style="674" customWidth="1"/>
    <col min="4" max="4" width="16" style="674" customWidth="1"/>
    <col min="5" max="5" width="12.42578125" style="674" customWidth="1"/>
    <col min="6" max="10" width="14.42578125" style="674" customWidth="1"/>
    <col min="11" max="11" width="9.42578125" style="674" customWidth="1"/>
    <col min="12" max="12" width="18.140625" style="674" customWidth="1"/>
    <col min="13" max="13" width="48.7109375" style="674" customWidth="1"/>
    <col min="14" max="14" width="18" style="674" customWidth="1"/>
    <col min="15" max="15" width="14.140625" style="674" customWidth="1"/>
    <col min="16" max="16" width="23.28515625" style="674" customWidth="1"/>
    <col min="17" max="17" width="11.28515625" style="674" customWidth="1"/>
    <col min="18" max="20" width="12" style="674"/>
    <col min="21" max="21" width="12.140625" style="674" customWidth="1"/>
    <col min="22" max="22" width="13.42578125" style="674" customWidth="1"/>
    <col min="23" max="23" width="13.140625" customWidth="1"/>
  </cols>
  <sheetData>
    <row r="1" spans="1:24" ht="30.6" x14ac:dyDescent="0.2">
      <c r="A1" s="616" t="s">
        <v>1350</v>
      </c>
      <c r="B1" s="617"/>
      <c r="C1" s="617"/>
      <c r="D1" s="617"/>
      <c r="E1" s="617"/>
      <c r="F1" s="617"/>
      <c r="G1" s="617"/>
      <c r="H1" s="617"/>
      <c r="I1" s="617"/>
      <c r="J1" s="617"/>
      <c r="K1" s="617"/>
      <c r="L1" s="617"/>
      <c r="M1" s="617"/>
      <c r="N1" s="617"/>
      <c r="O1" s="617"/>
      <c r="P1" s="617"/>
      <c r="Q1" s="617"/>
      <c r="R1" s="617"/>
      <c r="S1" s="617"/>
      <c r="T1" s="617"/>
      <c r="U1" s="617"/>
      <c r="V1" s="617"/>
      <c r="W1" s="618"/>
    </row>
    <row r="2" spans="1:24" x14ac:dyDescent="0.2">
      <c r="A2" s="619" t="s">
        <v>809</v>
      </c>
      <c r="B2" s="619"/>
      <c r="C2" s="619"/>
      <c r="D2" s="619"/>
      <c r="E2" s="619"/>
      <c r="F2" s="620" t="s">
        <v>810</v>
      </c>
      <c r="G2" s="620"/>
      <c r="H2" s="620"/>
      <c r="I2" s="620"/>
      <c r="J2" s="620"/>
      <c r="K2" s="621" t="s">
        <v>811</v>
      </c>
      <c r="L2" s="621"/>
      <c r="M2" s="621"/>
      <c r="N2" s="622" t="s">
        <v>812</v>
      </c>
      <c r="O2" s="622"/>
      <c r="P2" s="623"/>
      <c r="Q2" s="622"/>
      <c r="R2" s="622"/>
      <c r="S2" s="622"/>
      <c r="T2" s="622"/>
      <c r="U2" s="1069" t="s">
        <v>813</v>
      </c>
      <c r="V2" s="1070"/>
      <c r="W2" s="1070"/>
    </row>
    <row r="3" spans="1:24" ht="71.400000000000006" x14ac:dyDescent="0.2">
      <c r="A3" s="624" t="s">
        <v>814</v>
      </c>
      <c r="B3" s="624" t="s">
        <v>815</v>
      </c>
      <c r="C3" s="624" t="s">
        <v>816</v>
      </c>
      <c r="D3" s="624" t="s">
        <v>817</v>
      </c>
      <c r="E3" s="624" t="s">
        <v>818</v>
      </c>
      <c r="F3" s="625" t="s">
        <v>819</v>
      </c>
      <c r="G3" s="625" t="s">
        <v>181</v>
      </c>
      <c r="H3" s="625" t="s">
        <v>820</v>
      </c>
      <c r="I3" s="626" t="s">
        <v>821</v>
      </c>
      <c r="J3" s="626" t="s">
        <v>822</v>
      </c>
      <c r="K3" s="624" t="s">
        <v>823</v>
      </c>
      <c r="L3" s="624" t="s">
        <v>824</v>
      </c>
      <c r="M3" s="624" t="s">
        <v>825</v>
      </c>
      <c r="N3" s="626" t="s">
        <v>826</v>
      </c>
      <c r="O3" s="626" t="s">
        <v>827</v>
      </c>
      <c r="P3" s="626" t="s">
        <v>828</v>
      </c>
      <c r="Q3" s="626" t="s">
        <v>829</v>
      </c>
      <c r="R3" s="626" t="s">
        <v>830</v>
      </c>
      <c r="S3" s="626" t="s">
        <v>831</v>
      </c>
      <c r="T3" s="626" t="s">
        <v>832</v>
      </c>
      <c r="U3" s="627" t="s">
        <v>833</v>
      </c>
      <c r="V3" s="626" t="s">
        <v>834</v>
      </c>
      <c r="W3" s="626" t="s">
        <v>835</v>
      </c>
    </row>
    <row r="4" spans="1:24" x14ac:dyDescent="0.2">
      <c r="A4" s="628">
        <v>1</v>
      </c>
      <c r="B4" s="629">
        <v>2</v>
      </c>
      <c r="C4" s="628">
        <v>3</v>
      </c>
      <c r="D4" s="630">
        <v>4</v>
      </c>
      <c r="E4" s="628">
        <v>5</v>
      </c>
      <c r="F4" s="631">
        <v>6</v>
      </c>
      <c r="G4" s="631">
        <v>7</v>
      </c>
      <c r="H4" s="631">
        <v>8</v>
      </c>
      <c r="I4" s="631">
        <v>9</v>
      </c>
      <c r="J4" s="631">
        <v>10</v>
      </c>
      <c r="K4" s="628">
        <v>11</v>
      </c>
      <c r="L4" s="628">
        <v>12</v>
      </c>
      <c r="M4" s="628">
        <v>13</v>
      </c>
      <c r="N4" s="631">
        <v>14</v>
      </c>
      <c r="O4" s="631">
        <v>15</v>
      </c>
      <c r="P4" s="631">
        <v>16</v>
      </c>
      <c r="Q4" s="631">
        <v>17</v>
      </c>
      <c r="R4" s="631">
        <v>18</v>
      </c>
      <c r="S4" s="631">
        <v>19</v>
      </c>
      <c r="T4" s="631">
        <v>20</v>
      </c>
      <c r="U4" s="631">
        <v>21</v>
      </c>
      <c r="V4" s="631">
        <v>22</v>
      </c>
      <c r="W4" s="631">
        <v>23</v>
      </c>
    </row>
    <row r="5" spans="1:24" ht="51" x14ac:dyDescent="0.2">
      <c r="A5" s="632" t="s">
        <v>340</v>
      </c>
      <c r="B5" s="633" t="s">
        <v>770</v>
      </c>
      <c r="C5" s="634" t="s">
        <v>771</v>
      </c>
      <c r="D5" s="635" t="s">
        <v>836</v>
      </c>
      <c r="E5" s="636" t="s">
        <v>837</v>
      </c>
      <c r="F5" s="637">
        <v>14262474.300000001</v>
      </c>
      <c r="G5" s="637">
        <v>15073794.59</v>
      </c>
      <c r="H5" s="637">
        <v>2523730.86</v>
      </c>
      <c r="I5" s="637">
        <v>2523730.86</v>
      </c>
      <c r="J5" s="637">
        <v>2523730.86</v>
      </c>
      <c r="K5" s="636" t="s">
        <v>838</v>
      </c>
      <c r="L5" s="638" t="s">
        <v>839</v>
      </c>
      <c r="M5" s="638" t="s">
        <v>840</v>
      </c>
      <c r="N5" s="639" t="s">
        <v>841</v>
      </c>
      <c r="O5" s="640" t="s">
        <v>842</v>
      </c>
      <c r="P5" s="639" t="s">
        <v>843</v>
      </c>
      <c r="Q5" s="641" t="s">
        <v>844</v>
      </c>
      <c r="R5" s="642">
        <v>1</v>
      </c>
      <c r="S5" s="642">
        <v>1</v>
      </c>
      <c r="T5" s="642">
        <v>0.15</v>
      </c>
      <c r="U5" s="642"/>
      <c r="V5" s="636">
        <v>17</v>
      </c>
      <c r="W5" s="643" t="s">
        <v>845</v>
      </c>
      <c r="X5" s="412"/>
    </row>
    <row r="6" spans="1:24" ht="61.2" x14ac:dyDescent="0.2">
      <c r="A6" s="644" t="s">
        <v>340</v>
      </c>
      <c r="B6" s="645" t="s">
        <v>772</v>
      </c>
      <c r="C6" s="646" t="s">
        <v>773</v>
      </c>
      <c r="D6" s="647" t="s">
        <v>836</v>
      </c>
      <c r="E6" s="648" t="s">
        <v>837</v>
      </c>
      <c r="F6" s="637">
        <v>88000</v>
      </c>
      <c r="G6" s="637">
        <v>88000</v>
      </c>
      <c r="H6" s="637">
        <v>23949</v>
      </c>
      <c r="I6" s="637">
        <v>23949</v>
      </c>
      <c r="J6" s="637">
        <v>23949</v>
      </c>
      <c r="K6" s="648" t="s">
        <v>838</v>
      </c>
      <c r="L6" s="649" t="s">
        <v>839</v>
      </c>
      <c r="M6" s="649" t="s">
        <v>846</v>
      </c>
      <c r="N6" s="650" t="s">
        <v>847</v>
      </c>
      <c r="O6" s="651" t="s">
        <v>842</v>
      </c>
      <c r="P6" s="650" t="s">
        <v>848</v>
      </c>
      <c r="Q6" s="652" t="s">
        <v>844</v>
      </c>
      <c r="R6" s="653">
        <v>1</v>
      </c>
      <c r="S6" s="653">
        <v>1</v>
      </c>
      <c r="T6" s="653">
        <v>0.2</v>
      </c>
      <c r="U6" s="653"/>
      <c r="V6" s="648">
        <v>8</v>
      </c>
      <c r="W6" s="654" t="s">
        <v>849</v>
      </c>
      <c r="X6" s="412"/>
    </row>
    <row r="7" spans="1:24" s="802" customFormat="1" x14ac:dyDescent="0.2">
      <c r="A7" s="791"/>
      <c r="B7" s="645" t="s">
        <v>977</v>
      </c>
      <c r="C7" s="646" t="s">
        <v>978</v>
      </c>
      <c r="D7" s="792" t="s">
        <v>1007</v>
      </c>
      <c r="E7" s="793" t="s">
        <v>837</v>
      </c>
      <c r="F7" s="794">
        <v>337963.59</v>
      </c>
      <c r="G7" s="794">
        <v>337963.59</v>
      </c>
      <c r="H7" s="794">
        <v>85202.64</v>
      </c>
      <c r="I7" s="794">
        <v>85202.64</v>
      </c>
      <c r="J7" s="794">
        <v>85202.64</v>
      </c>
      <c r="K7" s="793"/>
      <c r="L7" s="795"/>
      <c r="M7" s="795"/>
      <c r="N7" s="796"/>
      <c r="O7" s="797"/>
      <c r="P7" s="796"/>
      <c r="Q7" s="798"/>
      <c r="R7" s="799"/>
      <c r="S7" s="799"/>
      <c r="T7" s="799"/>
      <c r="U7" s="799"/>
      <c r="V7" s="793"/>
      <c r="W7" s="800"/>
      <c r="X7" s="801"/>
    </row>
    <row r="8" spans="1:24" ht="40.799999999999997" x14ac:dyDescent="0.2">
      <c r="A8" s="644" t="s">
        <v>340</v>
      </c>
      <c r="B8" s="645" t="s">
        <v>775</v>
      </c>
      <c r="C8" s="646" t="s">
        <v>776</v>
      </c>
      <c r="D8" s="647" t="s">
        <v>836</v>
      </c>
      <c r="E8" s="648" t="s">
        <v>837</v>
      </c>
      <c r="F8" s="637">
        <v>2685816.72</v>
      </c>
      <c r="G8" s="637">
        <v>2806096.15</v>
      </c>
      <c r="H8" s="637">
        <v>659749.31000000006</v>
      </c>
      <c r="I8" s="637">
        <v>659749.31000000006</v>
      </c>
      <c r="J8" s="637">
        <v>659749.31000000006</v>
      </c>
      <c r="K8" s="648" t="s">
        <v>838</v>
      </c>
      <c r="L8" s="649" t="s">
        <v>839</v>
      </c>
      <c r="M8" s="649" t="s">
        <v>850</v>
      </c>
      <c r="N8" s="650" t="s">
        <v>851</v>
      </c>
      <c r="O8" s="651" t="s">
        <v>842</v>
      </c>
      <c r="P8" s="650" t="s">
        <v>852</v>
      </c>
      <c r="Q8" s="652" t="s">
        <v>844</v>
      </c>
      <c r="R8" s="653">
        <v>1</v>
      </c>
      <c r="S8" s="653">
        <v>1</v>
      </c>
      <c r="T8" s="648">
        <v>0.2</v>
      </c>
      <c r="U8" s="653"/>
      <c r="V8" s="648"/>
      <c r="W8" s="654" t="s">
        <v>853</v>
      </c>
      <c r="X8" s="412"/>
    </row>
    <row r="9" spans="1:24" ht="61.2" x14ac:dyDescent="0.2">
      <c r="A9" s="644" t="s">
        <v>340</v>
      </c>
      <c r="B9" s="645" t="s">
        <v>777</v>
      </c>
      <c r="C9" s="646" t="s">
        <v>778</v>
      </c>
      <c r="D9" s="647" t="s">
        <v>836</v>
      </c>
      <c r="E9" s="648" t="s">
        <v>837</v>
      </c>
      <c r="F9" s="637">
        <v>29496668.5</v>
      </c>
      <c r="G9" s="637">
        <v>30497987.949999999</v>
      </c>
      <c r="H9" s="637">
        <v>6398781.25</v>
      </c>
      <c r="I9" s="637">
        <v>6398781.25</v>
      </c>
      <c r="J9" s="637">
        <v>6398781.25</v>
      </c>
      <c r="K9" s="648" t="s">
        <v>854</v>
      </c>
      <c r="L9" s="649" t="s">
        <v>855</v>
      </c>
      <c r="M9" s="649" t="s">
        <v>856</v>
      </c>
      <c r="N9" s="650" t="s">
        <v>779</v>
      </c>
      <c r="O9" s="651" t="s">
        <v>857</v>
      </c>
      <c r="P9" s="650" t="s">
        <v>858</v>
      </c>
      <c r="Q9" s="652" t="s">
        <v>844</v>
      </c>
      <c r="R9" s="648">
        <v>1</v>
      </c>
      <c r="S9" s="648">
        <v>1</v>
      </c>
      <c r="T9" s="653">
        <v>0.2</v>
      </c>
      <c r="U9" s="653"/>
      <c r="V9" s="648">
        <v>1</v>
      </c>
      <c r="W9" s="654" t="s">
        <v>859</v>
      </c>
      <c r="X9" s="412"/>
    </row>
    <row r="10" spans="1:24" ht="71.400000000000006" x14ac:dyDescent="0.2">
      <c r="A10" s="644" t="s">
        <v>340</v>
      </c>
      <c r="B10" s="645" t="s">
        <v>780</v>
      </c>
      <c r="C10" s="646" t="s">
        <v>781</v>
      </c>
      <c r="D10" s="647" t="s">
        <v>836</v>
      </c>
      <c r="E10" s="648" t="s">
        <v>837</v>
      </c>
      <c r="F10" s="637">
        <v>337963.56</v>
      </c>
      <c r="G10" s="637">
        <v>351989.54</v>
      </c>
      <c r="H10" s="637">
        <v>85197.33</v>
      </c>
      <c r="I10" s="637">
        <v>85197.33</v>
      </c>
      <c r="J10" s="637">
        <v>85197.33</v>
      </c>
      <c r="K10" s="648" t="s">
        <v>854</v>
      </c>
      <c r="L10" s="649" t="s">
        <v>860</v>
      </c>
      <c r="M10" s="649" t="s">
        <v>861</v>
      </c>
      <c r="N10" s="650" t="s">
        <v>782</v>
      </c>
      <c r="O10" s="651" t="s">
        <v>857</v>
      </c>
      <c r="P10" s="650" t="s">
        <v>862</v>
      </c>
      <c r="Q10" s="652" t="s">
        <v>844</v>
      </c>
      <c r="R10" s="648">
        <v>3</v>
      </c>
      <c r="S10" s="648">
        <v>3</v>
      </c>
      <c r="T10" s="653">
        <v>0.2</v>
      </c>
      <c r="U10" s="653"/>
      <c r="V10" s="648">
        <v>3</v>
      </c>
      <c r="W10" s="654" t="s">
        <v>863</v>
      </c>
      <c r="X10" s="412"/>
    </row>
    <row r="11" spans="1:24" ht="112.2" x14ac:dyDescent="0.2">
      <c r="A11" s="644" t="s">
        <v>340</v>
      </c>
      <c r="B11" s="645" t="s">
        <v>783</v>
      </c>
      <c r="C11" s="646" t="s">
        <v>784</v>
      </c>
      <c r="D11" s="647" t="s">
        <v>836</v>
      </c>
      <c r="E11" s="648" t="s">
        <v>837</v>
      </c>
      <c r="F11" s="637">
        <v>1500</v>
      </c>
      <c r="G11" s="637">
        <v>1500</v>
      </c>
      <c r="H11" s="637">
        <v>600</v>
      </c>
      <c r="I11" s="637">
        <v>600</v>
      </c>
      <c r="J11" s="637">
        <v>600</v>
      </c>
      <c r="K11" s="648" t="s">
        <v>854</v>
      </c>
      <c r="L11" s="649" t="s">
        <v>864</v>
      </c>
      <c r="M11" s="649" t="s">
        <v>865</v>
      </c>
      <c r="N11" s="650" t="s">
        <v>785</v>
      </c>
      <c r="O11" s="651" t="s">
        <v>857</v>
      </c>
      <c r="P11" s="650" t="s">
        <v>866</v>
      </c>
      <c r="Q11" s="652" t="s">
        <v>844</v>
      </c>
      <c r="R11" s="648">
        <v>1</v>
      </c>
      <c r="S11" s="648">
        <v>1</v>
      </c>
      <c r="T11" s="653">
        <v>0.2</v>
      </c>
      <c r="U11" s="653"/>
      <c r="V11" s="648">
        <v>1</v>
      </c>
      <c r="W11" s="654" t="s">
        <v>867</v>
      </c>
      <c r="X11" s="412"/>
    </row>
    <row r="12" spans="1:24" ht="71.400000000000006" x14ac:dyDescent="0.2">
      <c r="A12" s="644" t="s">
        <v>340</v>
      </c>
      <c r="B12" s="645" t="s">
        <v>786</v>
      </c>
      <c r="C12" s="646" t="s">
        <v>787</v>
      </c>
      <c r="D12" s="647" t="s">
        <v>836</v>
      </c>
      <c r="E12" s="648" t="s">
        <v>837</v>
      </c>
      <c r="F12" s="637">
        <v>1701350.38</v>
      </c>
      <c r="G12" s="637">
        <v>1768304.6</v>
      </c>
      <c r="H12" s="637">
        <v>422857.67</v>
      </c>
      <c r="I12" s="637">
        <v>422857.67</v>
      </c>
      <c r="J12" s="637">
        <v>422857.67</v>
      </c>
      <c r="K12" s="648" t="s">
        <v>854</v>
      </c>
      <c r="L12" s="649" t="s">
        <v>868</v>
      </c>
      <c r="M12" s="649" t="s">
        <v>869</v>
      </c>
      <c r="N12" s="650" t="s">
        <v>788</v>
      </c>
      <c r="O12" s="651" t="s">
        <v>857</v>
      </c>
      <c r="P12" s="650" t="s">
        <v>870</v>
      </c>
      <c r="Q12" s="652" t="s">
        <v>844</v>
      </c>
      <c r="R12" s="648">
        <v>3</v>
      </c>
      <c r="S12" s="648">
        <v>3</v>
      </c>
      <c r="T12" s="653">
        <v>0.25</v>
      </c>
      <c r="U12" s="653"/>
      <c r="V12" s="648">
        <v>1</v>
      </c>
      <c r="W12" s="654" t="s">
        <v>871</v>
      </c>
      <c r="X12" s="412"/>
    </row>
    <row r="13" spans="1:24" ht="71.400000000000006" x14ac:dyDescent="0.2">
      <c r="A13" s="644" t="s">
        <v>340</v>
      </c>
      <c r="B13" s="645" t="s">
        <v>789</v>
      </c>
      <c r="C13" s="646" t="s">
        <v>790</v>
      </c>
      <c r="D13" s="647" t="s">
        <v>836</v>
      </c>
      <c r="E13" s="648" t="s">
        <v>837</v>
      </c>
      <c r="F13" s="637">
        <v>717835.08</v>
      </c>
      <c r="G13" s="637">
        <v>729876.25</v>
      </c>
      <c r="H13" s="637">
        <v>61035.61</v>
      </c>
      <c r="I13" s="637">
        <v>61035.61</v>
      </c>
      <c r="J13" s="637">
        <v>61035.61</v>
      </c>
      <c r="K13" s="648" t="s">
        <v>854</v>
      </c>
      <c r="L13" s="649" t="s">
        <v>872</v>
      </c>
      <c r="M13" s="649" t="s">
        <v>873</v>
      </c>
      <c r="N13" s="650" t="s">
        <v>874</v>
      </c>
      <c r="O13" s="651" t="s">
        <v>857</v>
      </c>
      <c r="P13" s="650" t="s">
        <v>875</v>
      </c>
      <c r="Q13" s="652" t="s">
        <v>844</v>
      </c>
      <c r="R13" s="648">
        <v>1</v>
      </c>
      <c r="S13" s="648">
        <v>1</v>
      </c>
      <c r="T13" s="653">
        <v>0.25</v>
      </c>
      <c r="U13" s="653"/>
      <c r="V13" s="648">
        <v>1</v>
      </c>
      <c r="W13" s="654" t="s">
        <v>876</v>
      </c>
      <c r="X13" s="412"/>
    </row>
    <row r="14" spans="1:24" ht="71.400000000000006" x14ac:dyDescent="0.2">
      <c r="A14" s="644" t="s">
        <v>340</v>
      </c>
      <c r="B14" s="645" t="s">
        <v>791</v>
      </c>
      <c r="C14" s="646" t="s">
        <v>792</v>
      </c>
      <c r="D14" s="647" t="s">
        <v>836</v>
      </c>
      <c r="E14" s="648" t="s">
        <v>837</v>
      </c>
      <c r="F14" s="637">
        <v>337963.59</v>
      </c>
      <c r="G14" s="637">
        <v>351989.57</v>
      </c>
      <c r="H14" s="637">
        <v>85202.64</v>
      </c>
      <c r="I14" s="637">
        <v>85202.64</v>
      </c>
      <c r="J14" s="637">
        <v>85202.64</v>
      </c>
      <c r="K14" s="648" t="s">
        <v>854</v>
      </c>
      <c r="L14" s="649" t="s">
        <v>877</v>
      </c>
      <c r="M14" s="649" t="s">
        <v>878</v>
      </c>
      <c r="N14" s="650" t="s">
        <v>879</v>
      </c>
      <c r="O14" s="651" t="s">
        <v>857</v>
      </c>
      <c r="P14" s="650" t="s">
        <v>880</v>
      </c>
      <c r="Q14" s="652" t="s">
        <v>844</v>
      </c>
      <c r="R14" s="648">
        <v>3</v>
      </c>
      <c r="S14" s="648">
        <v>3</v>
      </c>
      <c r="T14" s="653">
        <v>0.1</v>
      </c>
      <c r="U14" s="653"/>
      <c r="V14" s="648">
        <v>3</v>
      </c>
      <c r="W14" s="654" t="s">
        <v>1291</v>
      </c>
      <c r="X14" s="412"/>
    </row>
    <row r="15" spans="1:24" ht="40.799999999999997" x14ac:dyDescent="0.2">
      <c r="A15" s="644" t="s">
        <v>340</v>
      </c>
      <c r="B15" s="645" t="s">
        <v>793</v>
      </c>
      <c r="C15" s="646" t="s">
        <v>794</v>
      </c>
      <c r="D15" s="647" t="s">
        <v>836</v>
      </c>
      <c r="E15" s="648" t="s">
        <v>837</v>
      </c>
      <c r="F15" s="637">
        <v>1315974.49</v>
      </c>
      <c r="G15" s="637">
        <v>3151349.53</v>
      </c>
      <c r="H15" s="637">
        <v>748932.77</v>
      </c>
      <c r="I15" s="637">
        <v>748932.77</v>
      </c>
      <c r="J15" s="637">
        <v>748932.77</v>
      </c>
      <c r="K15" s="648" t="s">
        <v>854</v>
      </c>
      <c r="L15" s="655" t="s">
        <v>881</v>
      </c>
      <c r="M15" s="649" t="s">
        <v>882</v>
      </c>
      <c r="N15" s="650" t="s">
        <v>883</v>
      </c>
      <c r="O15" s="651" t="s">
        <v>857</v>
      </c>
      <c r="P15" s="650" t="s">
        <v>875</v>
      </c>
      <c r="Q15" s="656" t="s">
        <v>844</v>
      </c>
      <c r="R15" s="648">
        <v>1</v>
      </c>
      <c r="S15" s="648">
        <v>1</v>
      </c>
      <c r="T15" s="653">
        <v>0.2</v>
      </c>
      <c r="U15" s="653"/>
      <c r="V15" s="648">
        <v>1</v>
      </c>
      <c r="W15" s="654" t="s">
        <v>876</v>
      </c>
      <c r="X15" s="412"/>
    </row>
    <row r="16" spans="1:24" ht="61.2" x14ac:dyDescent="0.2">
      <c r="A16" s="644" t="s">
        <v>340</v>
      </c>
      <c r="B16" s="645" t="s">
        <v>795</v>
      </c>
      <c r="C16" s="646" t="s">
        <v>796</v>
      </c>
      <c r="D16" s="647" t="s">
        <v>836</v>
      </c>
      <c r="E16" s="648" t="s">
        <v>837</v>
      </c>
      <c r="F16" s="637">
        <v>154497.62</v>
      </c>
      <c r="G16" s="637">
        <v>160849.01</v>
      </c>
      <c r="H16" s="637">
        <v>37018.480000000003</v>
      </c>
      <c r="I16" s="637">
        <v>37018.480000000003</v>
      </c>
      <c r="J16" s="637">
        <v>37018.480000000003</v>
      </c>
      <c r="K16" s="648" t="s">
        <v>854</v>
      </c>
      <c r="L16" s="649" t="s">
        <v>884</v>
      </c>
      <c r="M16" s="649" t="s">
        <v>885</v>
      </c>
      <c r="N16" s="650" t="s">
        <v>886</v>
      </c>
      <c r="O16" s="651" t="s">
        <v>857</v>
      </c>
      <c r="P16" s="650" t="s">
        <v>875</v>
      </c>
      <c r="Q16" s="652" t="s">
        <v>844</v>
      </c>
      <c r="R16" s="648">
        <v>1</v>
      </c>
      <c r="S16" s="648">
        <v>1</v>
      </c>
      <c r="T16" s="653">
        <v>0.2</v>
      </c>
      <c r="U16" s="653"/>
      <c r="V16" s="648">
        <v>1</v>
      </c>
      <c r="W16" s="654" t="s">
        <v>876</v>
      </c>
      <c r="X16" s="412"/>
    </row>
    <row r="17" spans="1:24" ht="51" x14ac:dyDescent="0.2">
      <c r="A17" s="644" t="s">
        <v>340</v>
      </c>
      <c r="B17" s="645" t="s">
        <v>797</v>
      </c>
      <c r="C17" s="646" t="s">
        <v>798</v>
      </c>
      <c r="D17" s="647" t="s">
        <v>836</v>
      </c>
      <c r="E17" s="648" t="s">
        <v>837</v>
      </c>
      <c r="F17" s="637">
        <v>1103214.4099999999</v>
      </c>
      <c r="G17" s="637">
        <v>1138808.6499999999</v>
      </c>
      <c r="H17" s="637">
        <v>227411.63</v>
      </c>
      <c r="I17" s="637">
        <v>227411.63</v>
      </c>
      <c r="J17" s="637">
        <v>227411.63</v>
      </c>
      <c r="K17" s="648" t="s">
        <v>854</v>
      </c>
      <c r="L17" s="649" t="s">
        <v>887</v>
      </c>
      <c r="M17" s="649" t="s">
        <v>888</v>
      </c>
      <c r="N17" s="650" t="s">
        <v>799</v>
      </c>
      <c r="O17" s="651" t="s">
        <v>857</v>
      </c>
      <c r="P17" s="650" t="s">
        <v>880</v>
      </c>
      <c r="Q17" s="652" t="s">
        <v>844</v>
      </c>
      <c r="R17" s="648">
        <v>8</v>
      </c>
      <c r="S17" s="648">
        <v>8</v>
      </c>
      <c r="T17" s="653">
        <v>0.1</v>
      </c>
      <c r="U17" s="653"/>
      <c r="V17" s="648">
        <v>8</v>
      </c>
      <c r="W17" s="654" t="s">
        <v>889</v>
      </c>
      <c r="X17" s="412"/>
    </row>
    <row r="18" spans="1:24" ht="51" x14ac:dyDescent="0.2">
      <c r="A18" s="644" t="s">
        <v>340</v>
      </c>
      <c r="B18" s="645" t="s">
        <v>800</v>
      </c>
      <c r="C18" s="646" t="s">
        <v>801</v>
      </c>
      <c r="D18" s="647" t="s">
        <v>836</v>
      </c>
      <c r="E18" s="648" t="s">
        <v>837</v>
      </c>
      <c r="F18" s="637">
        <v>396363.59</v>
      </c>
      <c r="G18" s="637">
        <v>410389.58</v>
      </c>
      <c r="H18" s="637">
        <v>84160.08</v>
      </c>
      <c r="I18" s="637">
        <v>84160.08</v>
      </c>
      <c r="J18" s="637">
        <v>84160.08</v>
      </c>
      <c r="K18" s="648" t="s">
        <v>854</v>
      </c>
      <c r="L18" s="649" t="s">
        <v>887</v>
      </c>
      <c r="M18" s="649" t="s">
        <v>890</v>
      </c>
      <c r="N18" s="650" t="s">
        <v>802</v>
      </c>
      <c r="O18" s="651" t="s">
        <v>857</v>
      </c>
      <c r="P18" s="650" t="s">
        <v>891</v>
      </c>
      <c r="Q18" s="652" t="s">
        <v>844</v>
      </c>
      <c r="R18" s="648">
        <v>1</v>
      </c>
      <c r="S18" s="648">
        <v>1</v>
      </c>
      <c r="T18" s="653">
        <v>0.15</v>
      </c>
      <c r="U18" s="653"/>
      <c r="V18" s="648">
        <v>1</v>
      </c>
      <c r="W18" s="654" t="s">
        <v>892</v>
      </c>
      <c r="X18" s="412"/>
    </row>
    <row r="19" spans="1:24" ht="71.400000000000006" x14ac:dyDescent="0.2">
      <c r="A19" s="644" t="s">
        <v>340</v>
      </c>
      <c r="B19" s="645" t="s">
        <v>803</v>
      </c>
      <c r="C19" s="646" t="s">
        <v>893</v>
      </c>
      <c r="D19" s="647" t="s">
        <v>836</v>
      </c>
      <c r="E19" s="648" t="s">
        <v>837</v>
      </c>
      <c r="F19" s="637">
        <v>8000</v>
      </c>
      <c r="G19" s="637">
        <v>8000</v>
      </c>
      <c r="H19" s="637">
        <v>0</v>
      </c>
      <c r="I19" s="637">
        <v>0</v>
      </c>
      <c r="J19" s="637">
        <v>0</v>
      </c>
      <c r="K19" s="648" t="s">
        <v>854</v>
      </c>
      <c r="L19" s="655" t="s">
        <v>894</v>
      </c>
      <c r="M19" s="649" t="s">
        <v>895</v>
      </c>
      <c r="N19" s="650" t="s">
        <v>804</v>
      </c>
      <c r="O19" s="651" t="s">
        <v>857</v>
      </c>
      <c r="P19" s="650" t="s">
        <v>896</v>
      </c>
      <c r="Q19" s="652" t="s">
        <v>844</v>
      </c>
      <c r="R19" s="648">
        <v>1</v>
      </c>
      <c r="S19" s="648">
        <v>1</v>
      </c>
      <c r="T19" s="653">
        <v>0.1</v>
      </c>
      <c r="U19" s="653"/>
      <c r="V19" s="648">
        <v>1</v>
      </c>
      <c r="W19" s="654" t="s">
        <v>897</v>
      </c>
      <c r="X19" s="412"/>
    </row>
    <row r="20" spans="1:24" ht="71.400000000000006" x14ac:dyDescent="0.2">
      <c r="A20" s="644" t="s">
        <v>340</v>
      </c>
      <c r="B20" s="644" t="s">
        <v>805</v>
      </c>
      <c r="C20" s="657" t="s">
        <v>806</v>
      </c>
      <c r="D20" s="647" t="s">
        <v>836</v>
      </c>
      <c r="E20" s="648" t="s">
        <v>837</v>
      </c>
      <c r="F20" s="637">
        <v>104123.2</v>
      </c>
      <c r="G20" s="637">
        <v>104123.2</v>
      </c>
      <c r="H20" s="637">
        <v>0</v>
      </c>
      <c r="I20" s="637">
        <v>0</v>
      </c>
      <c r="J20" s="637">
        <v>0</v>
      </c>
      <c r="K20" s="648" t="s">
        <v>854</v>
      </c>
      <c r="L20" s="649" t="s">
        <v>868</v>
      </c>
      <c r="M20" s="649" t="s">
        <v>898</v>
      </c>
      <c r="N20" s="650" t="s">
        <v>899</v>
      </c>
      <c r="O20" s="651" t="s">
        <v>857</v>
      </c>
      <c r="P20" s="650" t="s">
        <v>900</v>
      </c>
      <c r="Q20" s="652" t="s">
        <v>844</v>
      </c>
      <c r="R20" s="648">
        <v>200</v>
      </c>
      <c r="S20" s="648">
        <v>200</v>
      </c>
      <c r="T20" s="653">
        <v>0.05</v>
      </c>
      <c r="U20" s="653"/>
      <c r="V20" s="648">
        <v>200</v>
      </c>
      <c r="W20" s="654" t="s">
        <v>901</v>
      </c>
      <c r="X20" s="412"/>
    </row>
    <row r="21" spans="1:24" ht="61.2" x14ac:dyDescent="0.2">
      <c r="A21" s="644" t="s">
        <v>340</v>
      </c>
      <c r="B21" s="644" t="s">
        <v>1280</v>
      </c>
      <c r="C21" s="657" t="s">
        <v>1286</v>
      </c>
      <c r="D21" s="647" t="s">
        <v>836</v>
      </c>
      <c r="E21" s="648" t="s">
        <v>837</v>
      </c>
      <c r="F21" s="637">
        <v>1311536.8700000001</v>
      </c>
      <c r="G21" s="637">
        <v>1325562.8600000001</v>
      </c>
      <c r="H21" s="637">
        <v>232366.42</v>
      </c>
      <c r="I21" s="637">
        <v>232366.42</v>
      </c>
      <c r="J21" s="637">
        <v>232366.42</v>
      </c>
      <c r="K21" s="648" t="s">
        <v>854</v>
      </c>
      <c r="L21" s="649" t="s">
        <v>1287</v>
      </c>
      <c r="M21" s="649" t="s">
        <v>902</v>
      </c>
      <c r="N21" s="650" t="s">
        <v>1288</v>
      </c>
      <c r="O21" s="651" t="s">
        <v>857</v>
      </c>
      <c r="P21" s="650" t="s">
        <v>1289</v>
      </c>
      <c r="Q21" s="652" t="s">
        <v>844</v>
      </c>
      <c r="R21" s="648">
        <v>1</v>
      </c>
      <c r="S21" s="648">
        <v>1</v>
      </c>
      <c r="T21" s="653">
        <v>0.2</v>
      </c>
      <c r="U21" s="658"/>
      <c r="V21" s="648">
        <v>1</v>
      </c>
      <c r="W21" s="654" t="s">
        <v>1290</v>
      </c>
      <c r="X21" s="412"/>
    </row>
    <row r="22" spans="1:24" ht="40.799999999999997" x14ac:dyDescent="0.2">
      <c r="A22" s="644" t="s">
        <v>364</v>
      </c>
      <c r="B22" s="645" t="s">
        <v>807</v>
      </c>
      <c r="C22" s="646" t="s">
        <v>808</v>
      </c>
      <c r="D22" s="647" t="s">
        <v>836</v>
      </c>
      <c r="E22" s="648" t="s">
        <v>837</v>
      </c>
      <c r="F22" s="637">
        <v>0</v>
      </c>
      <c r="G22" s="637">
        <v>2145473.7000000002</v>
      </c>
      <c r="H22" s="637">
        <v>2145473.7000000002</v>
      </c>
      <c r="I22" s="637">
        <v>2145473.7000000002</v>
      </c>
      <c r="J22" s="637">
        <v>2145473.7000000002</v>
      </c>
      <c r="K22" s="648" t="s">
        <v>854</v>
      </c>
      <c r="L22" s="655" t="s">
        <v>881</v>
      </c>
      <c r="M22" s="743" t="s">
        <v>1323</v>
      </c>
      <c r="N22" s="650" t="s">
        <v>1324</v>
      </c>
      <c r="O22" s="651" t="s">
        <v>857</v>
      </c>
      <c r="P22" s="650" t="s">
        <v>1325</v>
      </c>
      <c r="Q22" s="652" t="s">
        <v>844</v>
      </c>
      <c r="R22" s="648">
        <v>1</v>
      </c>
      <c r="S22" s="648">
        <v>1</v>
      </c>
      <c r="T22" s="653">
        <v>0.95</v>
      </c>
      <c r="U22" s="653"/>
      <c r="V22" s="648">
        <v>1</v>
      </c>
      <c r="W22" s="654" t="s">
        <v>903</v>
      </c>
      <c r="X22" s="412"/>
    </row>
    <row r="23" spans="1:24" ht="10.8" thickBot="1" x14ac:dyDescent="0.25">
      <c r="A23" s="659"/>
      <c r="B23" s="660"/>
      <c r="C23" s="661"/>
      <c r="D23" s="661"/>
      <c r="E23" s="660"/>
      <c r="F23" s="662">
        <f>SUM(F5:F22)</f>
        <v>54361245.900000006</v>
      </c>
      <c r="G23" s="662">
        <f t="shared" ref="G23:J23" si="0">SUM(G5:G22)</f>
        <v>60452058.770000003</v>
      </c>
      <c r="H23" s="662">
        <f t="shared" si="0"/>
        <v>13821669.390000001</v>
      </c>
      <c r="I23" s="662">
        <f t="shared" si="0"/>
        <v>13821669.390000001</v>
      </c>
      <c r="J23" s="662">
        <f t="shared" si="0"/>
        <v>13821669.390000001</v>
      </c>
      <c r="K23" s="412"/>
      <c r="L23" s="412"/>
      <c r="M23" s="412"/>
      <c r="N23" s="412"/>
      <c r="O23" s="412"/>
      <c r="P23" s="663"/>
      <c r="Q23" s="663"/>
      <c r="R23" s="407"/>
      <c r="S23" s="407"/>
      <c r="T23" s="407"/>
      <c r="U23" s="407"/>
      <c r="V23" s="407"/>
      <c r="W23" s="664"/>
      <c r="X23" s="412"/>
    </row>
    <row r="24" spans="1:24" ht="10.8" thickTop="1" x14ac:dyDescent="0.2">
      <c r="A24" s="665"/>
      <c r="B24" s="666"/>
      <c r="C24" s="667"/>
      <c r="D24" s="667"/>
      <c r="E24" s="666"/>
      <c r="F24" s="666"/>
      <c r="G24" s="666"/>
      <c r="H24" s="666"/>
      <c r="I24" s="666"/>
      <c r="J24" s="666"/>
      <c r="K24" s="668"/>
      <c r="L24" s="668"/>
      <c r="M24" s="668"/>
      <c r="N24" s="668"/>
      <c r="O24" s="668"/>
      <c r="P24" s="669"/>
      <c r="Q24" s="669"/>
      <c r="R24" s="670"/>
      <c r="S24" s="670"/>
      <c r="T24" s="670"/>
      <c r="U24" s="670"/>
      <c r="V24" s="670"/>
      <c r="W24" s="671"/>
    </row>
    <row r="25" spans="1:24" x14ac:dyDescent="0.2">
      <c r="A25" s="672"/>
      <c r="B25" s="673"/>
      <c r="C25" s="672"/>
      <c r="D25" s="672"/>
      <c r="E25" s="673"/>
      <c r="F25" s="673"/>
      <c r="G25" s="673"/>
      <c r="H25" s="673"/>
      <c r="I25" s="673"/>
      <c r="J25" s="673"/>
      <c r="K25" s="673"/>
      <c r="L25" s="673"/>
    </row>
    <row r="26" spans="1:24" x14ac:dyDescent="0.2">
      <c r="A26" s="675" t="s">
        <v>712</v>
      </c>
      <c r="B26" s="673"/>
      <c r="C26" s="672"/>
      <c r="D26" s="672"/>
      <c r="E26" s="673"/>
      <c r="F26" s="673"/>
      <c r="G26" s="673"/>
      <c r="H26" s="673"/>
      <c r="I26" s="673"/>
      <c r="J26" s="673"/>
      <c r="K26" s="673"/>
      <c r="L26" s="673"/>
    </row>
    <row r="27" spans="1:24" x14ac:dyDescent="0.2">
      <c r="A27" s="672"/>
      <c r="B27" s="673"/>
      <c r="C27" s="672"/>
      <c r="D27" s="672"/>
      <c r="E27" s="673"/>
      <c r="F27" s="673"/>
      <c r="G27" s="673"/>
      <c r="H27" s="673"/>
      <c r="I27" s="673"/>
      <c r="J27" s="673"/>
      <c r="K27" s="673"/>
      <c r="L27" s="673"/>
    </row>
    <row r="28" spans="1:24" x14ac:dyDescent="0.2">
      <c r="A28" s="672"/>
      <c r="B28" s="673"/>
      <c r="C28" s="672"/>
      <c r="D28" s="672"/>
      <c r="E28" s="673"/>
      <c r="F28" s="673"/>
      <c r="G28" s="673"/>
      <c r="H28" s="673"/>
      <c r="I28" s="673"/>
      <c r="J28" s="673"/>
      <c r="K28" s="673"/>
      <c r="L28" s="673"/>
    </row>
    <row r="29" spans="1:24" x14ac:dyDescent="0.2">
      <c r="A29" s="672"/>
      <c r="B29" s="673"/>
      <c r="C29" s="672"/>
      <c r="D29" s="672"/>
      <c r="E29" s="673"/>
      <c r="F29" s="673"/>
      <c r="G29" s="673"/>
      <c r="H29" s="673"/>
      <c r="I29" s="673"/>
      <c r="J29" s="673"/>
      <c r="K29" s="673"/>
      <c r="L29" s="673"/>
    </row>
    <row r="30" spans="1:24" x14ac:dyDescent="0.2">
      <c r="A30" s="672"/>
      <c r="B30" s="673"/>
      <c r="C30" s="672"/>
      <c r="D30" s="672"/>
      <c r="E30" s="673"/>
      <c r="F30" s="673"/>
      <c r="G30" s="673"/>
      <c r="H30" s="673"/>
      <c r="I30" s="673"/>
      <c r="J30" s="673"/>
      <c r="K30" s="673"/>
      <c r="L30" s="673"/>
    </row>
    <row r="31" spans="1:24" x14ac:dyDescent="0.2">
      <c r="A31" s="672"/>
      <c r="B31" s="673"/>
      <c r="C31" s="672"/>
      <c r="D31" s="672"/>
      <c r="E31" s="673"/>
      <c r="F31" s="673"/>
      <c r="G31" s="673"/>
      <c r="H31" s="673"/>
      <c r="I31" s="673"/>
      <c r="J31" s="673"/>
      <c r="K31" s="673"/>
      <c r="L31" s="673"/>
    </row>
    <row r="32" spans="1:24" x14ac:dyDescent="0.2">
      <c r="C32"/>
      <c r="D32"/>
    </row>
    <row r="33" spans="3:23" ht="13.2" x14ac:dyDescent="0.25">
      <c r="C33"/>
      <c r="D33"/>
      <c r="Q33"/>
      <c r="R33" s="412"/>
      <c r="S33" s="451"/>
    </row>
    <row r="34" spans="3:23" ht="13.2" x14ac:dyDescent="0.25">
      <c r="C34"/>
      <c r="D34"/>
      <c r="Q34"/>
      <c r="R34" s="412"/>
      <c r="S34" s="451"/>
    </row>
    <row r="35" spans="3:23" x14ac:dyDescent="0.2">
      <c r="C35"/>
      <c r="D35"/>
    </row>
    <row r="36" spans="3:23" x14ac:dyDescent="0.2">
      <c r="C36"/>
      <c r="D36" s="412" t="s">
        <v>713</v>
      </c>
      <c r="Q36" s="675" t="s">
        <v>714</v>
      </c>
    </row>
    <row r="37" spans="3:23" ht="13.2" x14ac:dyDescent="0.25">
      <c r="C37"/>
      <c r="D37" s="412" t="s">
        <v>715</v>
      </c>
      <c r="Q37" s="675" t="s">
        <v>1073</v>
      </c>
      <c r="W37" s="615">
        <v>3</v>
      </c>
    </row>
    <row r="38" spans="3:23" x14ac:dyDescent="0.2">
      <c r="C38"/>
      <c r="D38"/>
    </row>
    <row r="39" spans="3:23" x14ac:dyDescent="0.2">
      <c r="C39"/>
      <c r="D39"/>
    </row>
    <row r="40" spans="3:23" x14ac:dyDescent="0.2">
      <c r="C40"/>
      <c r="D40"/>
    </row>
  </sheetData>
  <mergeCells count="1">
    <mergeCell ref="U2:W2"/>
  </mergeCells>
  <printOptions horizontalCentered="1"/>
  <pageMargins left="0" right="0.11811023622047245" top="0.35433070866141736" bottom="0.35433070866141736" header="0.31496062992125984" footer="0.31496062992125984"/>
  <pageSetup scale="41" orientation="landscape" r:id="rId1"/>
  <drawing r:id="rId2"/>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7B49A-C50D-416B-AC42-C79FE94AEC23}">
  <dimension ref="A1:X47"/>
  <sheetViews>
    <sheetView topLeftCell="A13" workbookViewId="0">
      <selection activeCell="C31" sqref="C31"/>
    </sheetView>
  </sheetViews>
  <sheetFormatPr baseColWidth="10" defaultColWidth="14.7109375" defaultRowHeight="13.2" x14ac:dyDescent="0.25"/>
  <cols>
    <col min="1" max="1" width="66" style="451" customWidth="1"/>
    <col min="2" max="2" width="42.28515625" style="451" customWidth="1"/>
    <col min="3" max="3" width="60" style="451" customWidth="1"/>
    <col min="4" max="16384" width="14.7109375" style="451"/>
  </cols>
  <sheetData>
    <row r="1" spans="1:3" s="449" customFormat="1" x14ac:dyDescent="0.25"/>
    <row r="2" spans="1:3" s="449" customFormat="1" x14ac:dyDescent="0.25">
      <c r="A2" s="1078" t="s">
        <v>948</v>
      </c>
      <c r="B2" s="1078"/>
      <c r="C2" s="1078"/>
    </row>
    <row r="3" spans="1:3" s="449" customFormat="1" x14ac:dyDescent="0.25">
      <c r="A3" s="1078" t="s">
        <v>1351</v>
      </c>
      <c r="B3" s="1078"/>
      <c r="C3" s="1078"/>
    </row>
    <row r="4" spans="1:3" s="449" customFormat="1" x14ac:dyDescent="0.25">
      <c r="A4" s="1078"/>
      <c r="B4" s="1078"/>
      <c r="C4" s="1078"/>
    </row>
    <row r="5" spans="1:3" s="449" customFormat="1" x14ac:dyDescent="0.25">
      <c r="A5" s="683"/>
      <c r="B5" s="683"/>
      <c r="C5" s="683"/>
    </row>
    <row r="6" spans="1:3" s="449" customFormat="1" x14ac:dyDescent="0.25">
      <c r="A6" s="1079" t="s">
        <v>913</v>
      </c>
      <c r="B6" s="1079"/>
      <c r="C6" s="683"/>
    </row>
    <row r="7" spans="1:3" s="449" customFormat="1" ht="13.8" thickBot="1" x14ac:dyDescent="0.3">
      <c r="A7" s="683"/>
      <c r="B7" s="683"/>
      <c r="C7" s="683"/>
    </row>
    <row r="8" spans="1:3" s="449" customFormat="1" x14ac:dyDescent="0.25">
      <c r="A8" s="1080" t="s">
        <v>949</v>
      </c>
      <c r="B8" s="1082" t="s">
        <v>950</v>
      </c>
      <c r="C8" s="1082" t="s">
        <v>951</v>
      </c>
    </row>
    <row r="9" spans="1:3" s="449" customFormat="1" ht="13.8" thickBot="1" x14ac:dyDescent="0.3">
      <c r="A9" s="1081"/>
      <c r="B9" s="1083"/>
      <c r="C9" s="1083"/>
    </row>
    <row r="10" spans="1:3" s="449" customFormat="1" x14ac:dyDescent="0.25">
      <c r="A10" s="1071"/>
      <c r="B10" s="1074"/>
      <c r="C10" s="1074"/>
    </row>
    <row r="11" spans="1:3" s="449" customFormat="1" x14ac:dyDescent="0.25">
      <c r="A11" s="1072"/>
      <c r="B11" s="1075"/>
      <c r="C11" s="1075"/>
    </row>
    <row r="12" spans="1:3" s="449" customFormat="1" x14ac:dyDescent="0.25">
      <c r="A12" s="1072"/>
      <c r="B12" s="1075"/>
      <c r="C12" s="1075"/>
    </row>
    <row r="13" spans="1:3" s="449" customFormat="1" x14ac:dyDescent="0.25">
      <c r="A13" s="1072"/>
      <c r="B13" s="1075"/>
      <c r="C13" s="1075"/>
    </row>
    <row r="14" spans="1:3" s="449" customFormat="1" x14ac:dyDescent="0.25">
      <c r="A14" s="1072"/>
      <c r="B14" s="1075"/>
      <c r="C14" s="1075"/>
    </row>
    <row r="15" spans="1:3" s="449" customFormat="1" x14ac:dyDescent="0.25">
      <c r="A15" s="1072"/>
      <c r="B15" s="1075"/>
      <c r="C15" s="1075"/>
    </row>
    <row r="16" spans="1:3" s="449" customFormat="1" x14ac:dyDescent="0.25">
      <c r="A16" s="1072"/>
      <c r="B16" s="1075"/>
      <c r="C16" s="1075"/>
    </row>
    <row r="17" spans="1:24" s="449" customFormat="1" x14ac:dyDescent="0.25">
      <c r="A17" s="1072"/>
      <c r="B17" s="1075"/>
      <c r="C17" s="1075"/>
    </row>
    <row r="18" spans="1:24" s="449" customFormat="1" x14ac:dyDescent="0.25">
      <c r="A18" s="1072"/>
      <c r="B18" s="1075"/>
      <c r="C18" s="1075"/>
    </row>
    <row r="19" spans="1:24" s="449" customFormat="1" x14ac:dyDescent="0.25">
      <c r="A19" s="1072"/>
      <c r="B19" s="1075"/>
      <c r="C19" s="1075"/>
    </row>
    <row r="20" spans="1:24" s="449" customFormat="1" x14ac:dyDescent="0.25">
      <c r="A20" s="1072"/>
      <c r="B20" s="1075"/>
      <c r="C20" s="1075"/>
    </row>
    <row r="21" spans="1:24" s="449" customFormat="1" ht="13.8" thickBot="1" x14ac:dyDescent="0.3">
      <c r="A21" s="1073"/>
      <c r="B21" s="1076"/>
      <c r="C21" s="1076"/>
    </row>
    <row r="22" spans="1:24" s="449" customFormat="1" x14ac:dyDescent="0.25"/>
    <row r="23" spans="1:24" x14ac:dyDescent="0.25">
      <c r="A23" s="449" t="s">
        <v>712</v>
      </c>
    </row>
    <row r="24" spans="1:24" x14ac:dyDescent="0.25">
      <c r="A24" s="1077"/>
      <c r="B24" s="1077"/>
      <c r="C24" s="1077"/>
      <c r="D24" s="449"/>
      <c r="E24" s="449"/>
      <c r="F24" s="449"/>
      <c r="G24" s="449"/>
      <c r="H24" s="449"/>
      <c r="I24" s="449"/>
      <c r="J24" s="449"/>
      <c r="K24" s="449"/>
      <c r="L24" s="449"/>
      <c r="M24" s="449"/>
      <c r="N24" s="449"/>
      <c r="O24" s="449"/>
      <c r="P24" s="449"/>
      <c r="Q24" s="449"/>
      <c r="R24" s="449"/>
      <c r="S24" s="449"/>
      <c r="T24" s="449"/>
      <c r="U24" s="449"/>
      <c r="V24" s="449"/>
      <c r="W24" s="449"/>
      <c r="X24" s="449"/>
    </row>
    <row r="25" spans="1:24" x14ac:dyDescent="0.25">
      <c r="A25" s="449"/>
    </row>
    <row r="26" spans="1:24" x14ac:dyDescent="0.25">
      <c r="A26" s="449"/>
    </row>
    <row r="27" spans="1:24" x14ac:dyDescent="0.25">
      <c r="A27" s="449"/>
    </row>
    <row r="28" spans="1:24" x14ac:dyDescent="0.25">
      <c r="A28" s="449"/>
    </row>
    <row r="29" spans="1:24" x14ac:dyDescent="0.25">
      <c r="A29" s="714"/>
    </row>
    <row r="30" spans="1:24" x14ac:dyDescent="0.25">
      <c r="A30" s="573" t="s">
        <v>713</v>
      </c>
      <c r="C30" s="682" t="s">
        <v>714</v>
      </c>
    </row>
    <row r="31" spans="1:24" x14ac:dyDescent="0.25">
      <c r="A31" s="573" t="s">
        <v>715</v>
      </c>
      <c r="C31" s="573" t="s">
        <v>1062</v>
      </c>
    </row>
    <row r="32" spans="1:24" x14ac:dyDescent="0.25">
      <c r="A32" s="449"/>
    </row>
    <row r="33" spans="1:7" x14ac:dyDescent="0.25">
      <c r="A33" s="449"/>
    </row>
    <row r="40" spans="1:7" x14ac:dyDescent="0.25">
      <c r="C40" s="733">
        <v>1</v>
      </c>
    </row>
    <row r="47" spans="1:7" x14ac:dyDescent="0.25">
      <c r="G47" s="580"/>
    </row>
  </sheetData>
  <mergeCells count="11">
    <mergeCell ref="A10:A21"/>
    <mergeCell ref="B10:B21"/>
    <mergeCell ref="C10:C21"/>
    <mergeCell ref="A24:C24"/>
    <mergeCell ref="A2:C2"/>
    <mergeCell ref="A3:C3"/>
    <mergeCell ref="A4:C4"/>
    <mergeCell ref="A6:B6"/>
    <mergeCell ref="A8:A9"/>
    <mergeCell ref="B8:B9"/>
    <mergeCell ref="C8:C9"/>
  </mergeCells>
  <pageMargins left="0.70866141732283472" right="0.70866141732283472" top="0.74803149606299213" bottom="0.74803149606299213" header="0.31496062992125984" footer="0.31496062992125984"/>
  <pageSetup scale="92" orientation="landscape" r:id="rId1"/>
  <drawing r:id="rId2"/>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C7592A-05C2-44B1-BEF6-5549097CB2C1}">
  <dimension ref="A1:L47"/>
  <sheetViews>
    <sheetView topLeftCell="A19" zoomScale="80" zoomScaleNormal="80" workbookViewId="0">
      <selection activeCell="I41" sqref="I41"/>
    </sheetView>
  </sheetViews>
  <sheetFormatPr baseColWidth="10" defaultColWidth="14.7109375" defaultRowHeight="13.2" x14ac:dyDescent="0.25"/>
  <cols>
    <col min="1" max="1" width="4.28515625" style="451" customWidth="1"/>
    <col min="2" max="2" width="27" style="451" customWidth="1"/>
    <col min="3" max="3" width="13" style="451" customWidth="1"/>
    <col min="4" max="4" width="7.28515625" style="451" customWidth="1"/>
    <col min="5" max="5" width="70.140625" style="451" bestFit="1" customWidth="1"/>
    <col min="6" max="7" width="35.42578125" style="451" customWidth="1"/>
    <col min="8" max="8" width="13" style="451" customWidth="1"/>
    <col min="9" max="9" width="27" style="451" customWidth="1"/>
    <col min="10" max="10" width="14.7109375" style="451"/>
    <col min="11" max="11" width="45.28515625" style="451" bestFit="1" customWidth="1"/>
    <col min="12" max="16384" width="14.7109375" style="451"/>
  </cols>
  <sheetData>
    <row r="1" spans="1:12" s="449" customFormat="1" x14ac:dyDescent="0.25">
      <c r="A1" s="829"/>
    </row>
    <row r="2" spans="1:12" s="449" customFormat="1" x14ac:dyDescent="0.25">
      <c r="A2" s="829"/>
      <c r="B2" s="1078" t="s">
        <v>912</v>
      </c>
      <c r="C2" s="1078"/>
      <c r="D2" s="1078"/>
      <c r="E2" s="1078"/>
      <c r="F2" s="1078"/>
      <c r="G2" s="1078"/>
      <c r="H2" s="1078"/>
      <c r="I2" s="1078"/>
    </row>
    <row r="3" spans="1:12" s="449" customFormat="1" ht="20.25" customHeight="1" x14ac:dyDescent="0.25">
      <c r="A3" s="829"/>
      <c r="B3" s="1078" t="s">
        <v>1351</v>
      </c>
      <c r="C3" s="1078"/>
      <c r="D3" s="1078"/>
      <c r="E3" s="1078"/>
      <c r="F3" s="1078"/>
      <c r="G3" s="1078"/>
      <c r="H3" s="1078"/>
      <c r="I3" s="1078"/>
    </row>
    <row r="4" spans="1:12" s="449" customFormat="1" ht="15.75" customHeight="1" x14ac:dyDescent="0.25">
      <c r="A4" s="829"/>
      <c r="B4" s="1078"/>
      <c r="C4" s="1078"/>
      <c r="D4" s="1078"/>
      <c r="E4" s="1078"/>
      <c r="F4" s="1078"/>
      <c r="G4" s="1078"/>
      <c r="H4" s="1078"/>
      <c r="I4" s="1078"/>
    </row>
    <row r="5" spans="1:12" s="449" customFormat="1" ht="9.75" customHeight="1" x14ac:dyDescent="0.25">
      <c r="A5" s="829"/>
      <c r="B5" s="683"/>
      <c r="C5" s="683"/>
      <c r="D5" s="683"/>
      <c r="E5" s="683"/>
      <c r="F5" s="683"/>
    </row>
    <row r="6" spans="1:12" s="449" customFormat="1" ht="18" customHeight="1" x14ac:dyDescent="0.25">
      <c r="A6" s="829"/>
      <c r="B6" s="1090" t="s">
        <v>913</v>
      </c>
      <c r="C6" s="1090"/>
      <c r="D6" s="1090"/>
      <c r="E6" s="1090"/>
      <c r="F6" s="1090"/>
      <c r="G6" s="1090"/>
      <c r="H6" s="1090"/>
      <c r="I6" s="1090"/>
      <c r="J6" s="455"/>
      <c r="K6" s="455"/>
      <c r="L6" s="455"/>
    </row>
    <row r="7" spans="1:12" s="449" customFormat="1" ht="9.75" customHeight="1" thickBot="1" x14ac:dyDescent="0.3">
      <c r="A7" s="829"/>
      <c r="B7" s="683"/>
      <c r="C7" s="683"/>
      <c r="D7" s="683"/>
      <c r="E7" s="683"/>
      <c r="F7" s="683"/>
    </row>
    <row r="8" spans="1:12" s="449" customFormat="1" ht="13.5" customHeight="1" thickBot="1" x14ac:dyDescent="0.3">
      <c r="A8" s="829"/>
      <c r="B8" s="1084" t="s">
        <v>914</v>
      </c>
      <c r="C8" s="1085"/>
      <c r="D8" s="1084" t="s">
        <v>915</v>
      </c>
      <c r="E8" s="1085"/>
      <c r="F8" s="1088" t="s">
        <v>916</v>
      </c>
      <c r="G8" s="1089"/>
      <c r="H8" s="1084" t="s">
        <v>917</v>
      </c>
      <c r="I8" s="1085"/>
    </row>
    <row r="9" spans="1:12" s="449" customFormat="1" ht="15.75" customHeight="1" thickBot="1" x14ac:dyDescent="0.3">
      <c r="A9" s="829"/>
      <c r="B9" s="1086"/>
      <c r="C9" s="1087"/>
      <c r="D9" s="1086"/>
      <c r="E9" s="1087"/>
      <c r="F9" s="684" t="s">
        <v>918</v>
      </c>
      <c r="G9" s="685" t="s">
        <v>919</v>
      </c>
      <c r="H9" s="1086"/>
      <c r="I9" s="1087"/>
    </row>
    <row r="10" spans="1:12" s="449" customFormat="1" x14ac:dyDescent="0.25">
      <c r="A10"/>
      <c r="B10" s="686">
        <v>1112102001</v>
      </c>
      <c r="C10" s="687"/>
      <c r="D10" s="688"/>
      <c r="E10" s="689" t="s">
        <v>920</v>
      </c>
      <c r="F10" s="690" t="s">
        <v>921</v>
      </c>
      <c r="G10" s="691" t="s">
        <v>922</v>
      </c>
      <c r="H10" s="692"/>
      <c r="I10" s="693" t="s">
        <v>923</v>
      </c>
      <c r="K10" s="451"/>
    </row>
    <row r="11" spans="1:12" s="449" customFormat="1" x14ac:dyDescent="0.25">
      <c r="A11"/>
      <c r="B11" s="694">
        <v>1112102002</v>
      </c>
      <c r="C11" s="695"/>
      <c r="D11" s="696"/>
      <c r="E11" s="697" t="s">
        <v>924</v>
      </c>
      <c r="F11" s="573" t="s">
        <v>921</v>
      </c>
      <c r="G11" s="698" t="s">
        <v>925</v>
      </c>
      <c r="H11" s="699"/>
      <c r="I11" s="700" t="s">
        <v>926</v>
      </c>
      <c r="K11" s="451"/>
    </row>
    <row r="12" spans="1:12" s="449" customFormat="1" x14ac:dyDescent="0.25">
      <c r="A12"/>
      <c r="B12" s="694">
        <v>1112102003</v>
      </c>
      <c r="C12" s="695"/>
      <c r="D12" s="696"/>
      <c r="E12" s="701" t="s">
        <v>927</v>
      </c>
      <c r="F12" s="573" t="s">
        <v>921</v>
      </c>
      <c r="G12" s="698" t="s">
        <v>928</v>
      </c>
      <c r="H12" s="699"/>
      <c r="I12" s="700" t="s">
        <v>929</v>
      </c>
      <c r="K12" s="451"/>
    </row>
    <row r="13" spans="1:12" s="449" customFormat="1" x14ac:dyDescent="0.25">
      <c r="A13"/>
      <c r="B13" s="694">
        <v>1112102005</v>
      </c>
      <c r="C13" s="695"/>
      <c r="D13" s="696"/>
      <c r="E13" s="701" t="s">
        <v>930</v>
      </c>
      <c r="F13" s="573" t="s">
        <v>921</v>
      </c>
      <c r="G13" s="698" t="s">
        <v>931</v>
      </c>
      <c r="H13" s="699"/>
      <c r="I13" s="700" t="s">
        <v>923</v>
      </c>
      <c r="K13" s="451"/>
    </row>
    <row r="14" spans="1:12" s="449" customFormat="1" x14ac:dyDescent="0.25">
      <c r="A14"/>
      <c r="B14" s="694">
        <v>1112102009</v>
      </c>
      <c r="C14" s="695"/>
      <c r="D14" s="696"/>
      <c r="E14" s="701" t="s">
        <v>932</v>
      </c>
      <c r="F14" s="573" t="s">
        <v>921</v>
      </c>
      <c r="G14" s="698" t="s">
        <v>933</v>
      </c>
      <c r="H14" s="699"/>
      <c r="I14" s="700" t="s">
        <v>926</v>
      </c>
      <c r="K14" s="451"/>
    </row>
    <row r="15" spans="1:12" s="449" customFormat="1" x14ac:dyDescent="0.25">
      <c r="A15"/>
      <c r="B15" s="694">
        <v>1112102015</v>
      </c>
      <c r="C15" s="695"/>
      <c r="D15" s="696"/>
      <c r="E15" s="701" t="s">
        <v>934</v>
      </c>
      <c r="F15" s="573" t="s">
        <v>921</v>
      </c>
      <c r="G15" s="698" t="s">
        <v>935</v>
      </c>
      <c r="H15" s="699"/>
      <c r="I15" s="700" t="s">
        <v>936</v>
      </c>
      <c r="K15" s="451"/>
    </row>
    <row r="16" spans="1:12" s="449" customFormat="1" x14ac:dyDescent="0.25">
      <c r="A16"/>
      <c r="B16" s="694">
        <v>1112102020</v>
      </c>
      <c r="C16" s="695"/>
      <c r="D16" s="696"/>
      <c r="E16" s="701" t="s">
        <v>937</v>
      </c>
      <c r="F16" s="573" t="s">
        <v>921</v>
      </c>
      <c r="G16" s="698" t="s">
        <v>938</v>
      </c>
      <c r="H16" s="699"/>
      <c r="I16" s="700" t="s">
        <v>926</v>
      </c>
      <c r="K16" s="451"/>
    </row>
    <row r="17" spans="1:11" s="804" customFormat="1" ht="13.5" customHeight="1" x14ac:dyDescent="0.25">
      <c r="A17"/>
      <c r="B17" s="702">
        <v>1112102042</v>
      </c>
      <c r="C17" s="695"/>
      <c r="D17" s="696"/>
      <c r="E17" s="703" t="s">
        <v>1041</v>
      </c>
      <c r="F17" s="803" t="s">
        <v>921</v>
      </c>
      <c r="G17" s="704" t="s">
        <v>1042</v>
      </c>
      <c r="H17" s="699"/>
      <c r="I17" s="700" t="s">
        <v>926</v>
      </c>
      <c r="K17" s="451"/>
    </row>
    <row r="18" spans="1:11" s="819" customFormat="1" ht="13.5" customHeight="1" x14ac:dyDescent="0.25">
      <c r="A18"/>
      <c r="B18" s="702">
        <v>1112102043</v>
      </c>
      <c r="C18" s="695"/>
      <c r="D18" s="696"/>
      <c r="E18" s="703" t="s">
        <v>1070</v>
      </c>
      <c r="F18" s="820" t="s">
        <v>921</v>
      </c>
      <c r="G18" s="704" t="s">
        <v>1071</v>
      </c>
      <c r="H18" s="699"/>
      <c r="I18" s="700" t="s">
        <v>926</v>
      </c>
      <c r="K18" s="451"/>
    </row>
    <row r="19" spans="1:11" s="829" customFormat="1" ht="13.5" customHeight="1" x14ac:dyDescent="0.25">
      <c r="A19"/>
      <c r="B19" s="702">
        <v>1112102044</v>
      </c>
      <c r="C19" s="695"/>
      <c r="D19" s="696"/>
      <c r="E19" s="703" t="s">
        <v>1292</v>
      </c>
      <c r="F19" s="830" t="s">
        <v>921</v>
      </c>
      <c r="G19" s="704" t="s">
        <v>1293</v>
      </c>
      <c r="H19" s="699"/>
      <c r="I19" s="700" t="s">
        <v>923</v>
      </c>
      <c r="K19" s="451"/>
    </row>
    <row r="20" spans="1:11" s="838" customFormat="1" ht="13.5" customHeight="1" x14ac:dyDescent="0.25">
      <c r="A20"/>
      <c r="B20" s="702">
        <v>1112102045</v>
      </c>
      <c r="C20" s="695"/>
      <c r="D20" s="696"/>
      <c r="E20" s="703" t="s">
        <v>1403</v>
      </c>
      <c r="F20" s="837" t="s">
        <v>921</v>
      </c>
      <c r="G20" s="704" t="s">
        <v>1404</v>
      </c>
      <c r="H20" s="699"/>
      <c r="I20" s="700" t="s">
        <v>926</v>
      </c>
      <c r="K20" s="451"/>
    </row>
    <row r="21" spans="1:11" s="449" customFormat="1" ht="13.5" customHeight="1" x14ac:dyDescent="0.25">
      <c r="A21"/>
      <c r="B21" s="702">
        <v>1112106001</v>
      </c>
      <c r="C21" s="695"/>
      <c r="D21" s="696"/>
      <c r="E21" s="703" t="s">
        <v>939</v>
      </c>
      <c r="F21" s="573" t="s">
        <v>940</v>
      </c>
      <c r="G21" s="704" t="s">
        <v>941</v>
      </c>
      <c r="H21" s="699"/>
      <c r="I21" s="700" t="s">
        <v>936</v>
      </c>
      <c r="K21" s="451"/>
    </row>
    <row r="22" spans="1:11" s="449" customFormat="1" ht="13.5" customHeight="1" x14ac:dyDescent="0.25">
      <c r="B22" s="702"/>
      <c r="C22" s="695"/>
      <c r="D22" s="696"/>
      <c r="E22" s="703"/>
      <c r="F22" s="573"/>
      <c r="G22" s="704"/>
      <c r="H22" s="699"/>
      <c r="I22" s="700"/>
      <c r="K22" s="451"/>
    </row>
    <row r="23" spans="1:11" s="449" customFormat="1" ht="13.5" customHeight="1" x14ac:dyDescent="0.25">
      <c r="A23" s="829"/>
      <c r="B23" s="702"/>
      <c r="C23" s="695"/>
      <c r="D23" s="696"/>
      <c r="E23" s="703"/>
      <c r="F23" s="573"/>
      <c r="G23" s="704"/>
      <c r="H23" s="699"/>
      <c r="I23" s="700"/>
    </row>
    <row r="24" spans="1:11" s="449" customFormat="1" ht="13.8" thickBot="1" x14ac:dyDescent="0.3">
      <c r="A24" s="829"/>
      <c r="B24" s="705"/>
      <c r="C24" s="706"/>
      <c r="D24" s="707"/>
      <c r="E24" s="708"/>
      <c r="F24" s="709"/>
      <c r="G24" s="710"/>
      <c r="H24" s="711"/>
      <c r="I24" s="712"/>
    </row>
    <row r="25" spans="1:11" s="449" customFormat="1" x14ac:dyDescent="0.25">
      <c r="A25" s="829"/>
      <c r="B25" s="713"/>
      <c r="C25" s="713"/>
      <c r="D25" s="713"/>
      <c r="E25" s="713"/>
      <c r="F25" s="713"/>
    </row>
    <row r="26" spans="1:11" s="449" customFormat="1" x14ac:dyDescent="0.25">
      <c r="A26" s="829"/>
      <c r="B26" s="713"/>
      <c r="C26" s="713"/>
      <c r="D26" s="713"/>
      <c r="E26" s="713"/>
      <c r="F26" s="713"/>
      <c r="K26" s="451"/>
    </row>
    <row r="27" spans="1:11" s="449" customFormat="1" x14ac:dyDescent="0.25">
      <c r="A27" s="829"/>
      <c r="B27" s="449" t="s">
        <v>712</v>
      </c>
      <c r="K27" s="451"/>
    </row>
    <row r="28" spans="1:11" ht="76.5" customHeight="1" x14ac:dyDescent="0.25">
      <c r="B28" s="1077"/>
      <c r="C28" s="1077"/>
      <c r="D28" s="1077"/>
      <c r="E28" s="1077"/>
      <c r="F28" s="1077"/>
      <c r="G28" s="1077"/>
      <c r="H28" s="1077"/>
      <c r="I28" s="1077"/>
    </row>
    <row r="31" spans="1:11" x14ac:dyDescent="0.25">
      <c r="B31" s="449"/>
      <c r="C31" s="449"/>
      <c r="D31" s="449"/>
    </row>
    <row r="32" spans="1:11" x14ac:dyDescent="0.25">
      <c r="B32" s="449"/>
      <c r="C32" s="449"/>
      <c r="D32" s="449"/>
    </row>
    <row r="33" spans="2:9" x14ac:dyDescent="0.25">
      <c r="B33" s="449"/>
      <c r="C33" s="449"/>
      <c r="D33" s="449"/>
    </row>
    <row r="34" spans="2:9" x14ac:dyDescent="0.25">
      <c r="B34" s="714"/>
      <c r="C34" s="714"/>
      <c r="D34" s="715"/>
    </row>
    <row r="35" spans="2:9" ht="15" customHeight="1" x14ac:dyDescent="0.25">
      <c r="B35" s="1091" t="s">
        <v>713</v>
      </c>
      <c r="C35" s="1091"/>
      <c r="D35" s="573"/>
      <c r="F35" s="573"/>
      <c r="H35" s="1091" t="s">
        <v>714</v>
      </c>
      <c r="I35" s="1091"/>
    </row>
    <row r="36" spans="2:9" ht="15" customHeight="1" x14ac:dyDescent="0.25">
      <c r="B36" s="884" t="s">
        <v>715</v>
      </c>
      <c r="C36" s="884"/>
      <c r="D36" s="573"/>
      <c r="F36" s="573"/>
      <c r="H36" s="884" t="s">
        <v>1062</v>
      </c>
      <c r="I36" s="884"/>
    </row>
    <row r="37" spans="2:9" x14ac:dyDescent="0.25">
      <c r="B37" s="449"/>
      <c r="C37" s="449"/>
      <c r="D37" s="449"/>
    </row>
    <row r="38" spans="2:9" x14ac:dyDescent="0.25">
      <c r="B38" s="449"/>
      <c r="C38" s="449"/>
      <c r="D38" s="449"/>
    </row>
    <row r="47" spans="2:9" x14ac:dyDescent="0.25">
      <c r="I47" s="580">
        <v>2</v>
      </c>
    </row>
  </sheetData>
  <mergeCells count="14">
    <mergeCell ref="B28:I28"/>
    <mergeCell ref="B35:C35"/>
    <mergeCell ref="H35:I35"/>
    <mergeCell ref="B36:C36"/>
    <mergeCell ref="H36:I36"/>
    <mergeCell ref="B8:C9"/>
    <mergeCell ref="D8:E9"/>
    <mergeCell ref="F8:G8"/>
    <mergeCell ref="H8:I9"/>
    <mergeCell ref="B2:I2"/>
    <mergeCell ref="B3:I3"/>
    <mergeCell ref="B4:F4"/>
    <mergeCell ref="G4:I4"/>
    <mergeCell ref="B6:I6"/>
  </mergeCells>
  <pageMargins left="0.70866141732283472" right="0.70866141732283472" top="0.74803149606299213" bottom="0.74803149606299213" header="0.31496062992125984" footer="0.31496062992125984"/>
  <pageSetup scale="65"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ED059-928D-4848-9D65-1B0B8EF57AD8}">
  <sheetPr>
    <pageSetUpPr fitToPage="1"/>
  </sheetPr>
  <dimension ref="A1:I44"/>
  <sheetViews>
    <sheetView topLeftCell="A10" zoomScale="80" zoomScaleNormal="80" workbookViewId="0">
      <selection activeCell="E8" sqref="E8"/>
    </sheetView>
  </sheetViews>
  <sheetFormatPr baseColWidth="10" defaultColWidth="14.7109375" defaultRowHeight="13.2" x14ac:dyDescent="0.25"/>
  <cols>
    <col min="1" max="1" width="41.28515625" style="451" customWidth="1"/>
    <col min="2" max="2" width="16.42578125" style="451" customWidth="1"/>
    <col min="3" max="3" width="14.42578125" style="451" customWidth="1"/>
    <col min="4" max="4" width="15.42578125" style="451" customWidth="1"/>
    <col min="5" max="5" width="51.42578125" style="451" customWidth="1"/>
    <col min="6" max="6" width="28.140625" style="451" customWidth="1"/>
    <col min="7" max="7" width="22.42578125" style="451" customWidth="1"/>
    <col min="8" max="8" width="14.7109375" style="451" bestFit="1" customWidth="1"/>
    <col min="9" max="16384" width="14.7109375" style="451"/>
  </cols>
  <sheetData>
    <row r="1" spans="1:8" ht="55.2" customHeight="1" x14ac:dyDescent="0.25">
      <c r="A1" s="1092" t="s">
        <v>1277</v>
      </c>
      <c r="B1" s="1093"/>
      <c r="C1" s="1093"/>
      <c r="D1" s="1093"/>
      <c r="E1" s="1093"/>
      <c r="F1" s="1093"/>
      <c r="G1" s="1093"/>
      <c r="H1" s="1094"/>
    </row>
    <row r="2" spans="1:8" ht="39.6" x14ac:dyDescent="0.25">
      <c r="A2" s="676" t="s">
        <v>904</v>
      </c>
      <c r="B2" s="676" t="s">
        <v>905</v>
      </c>
      <c r="C2" s="676" t="s">
        <v>906</v>
      </c>
      <c r="D2" s="676" t="s">
        <v>907</v>
      </c>
      <c r="E2" s="676" t="s">
        <v>908</v>
      </c>
      <c r="F2" s="676" t="s">
        <v>909</v>
      </c>
      <c r="G2" s="676" t="s">
        <v>910</v>
      </c>
      <c r="H2" s="677" t="s">
        <v>911</v>
      </c>
    </row>
    <row r="3" spans="1:8" ht="14.4" x14ac:dyDescent="0.3">
      <c r="A3" s="678"/>
      <c r="B3" s="678"/>
      <c r="C3" s="679"/>
      <c r="D3" s="678"/>
      <c r="E3" s="824"/>
      <c r="F3" s="825"/>
      <c r="G3" s="826"/>
      <c r="H3" s="827"/>
    </row>
    <row r="4" spans="1:8" ht="14.4" x14ac:dyDescent="0.3">
      <c r="A4" s="678"/>
      <c r="B4" s="678"/>
      <c r="C4" s="679"/>
      <c r="D4" s="678"/>
      <c r="E4" s="824"/>
      <c r="F4" s="825"/>
      <c r="G4" s="826"/>
      <c r="H4" s="827"/>
    </row>
    <row r="5" spans="1:8" ht="14.4" x14ac:dyDescent="0.3">
      <c r="A5" s="678"/>
      <c r="B5" s="678"/>
      <c r="C5" s="679"/>
      <c r="D5" s="678"/>
      <c r="E5" s="824"/>
      <c r="F5" s="825"/>
      <c r="G5" s="826"/>
      <c r="H5" s="827"/>
    </row>
    <row r="6" spans="1:8" ht="14.4" x14ac:dyDescent="0.3">
      <c r="A6" s="678"/>
      <c r="B6" s="678"/>
      <c r="C6" s="679"/>
      <c r="D6" s="678"/>
      <c r="E6" s="833" t="s">
        <v>998</v>
      </c>
      <c r="F6" s="825"/>
      <c r="G6" s="826"/>
      <c r="H6" s="827"/>
    </row>
    <row r="7" spans="1:8" ht="14.4" x14ac:dyDescent="0.3">
      <c r="A7" s="678"/>
      <c r="B7" s="678"/>
      <c r="C7" s="679"/>
      <c r="D7" s="678"/>
      <c r="E7" s="824"/>
      <c r="F7" s="825"/>
      <c r="G7" s="826"/>
      <c r="H7" s="827"/>
    </row>
    <row r="8" spans="1:8" ht="14.4" x14ac:dyDescent="0.3">
      <c r="A8" s="678"/>
      <c r="B8" s="678"/>
      <c r="C8" s="679"/>
      <c r="D8" s="678"/>
      <c r="E8" s="824"/>
      <c r="F8" s="825"/>
      <c r="G8" s="826"/>
      <c r="H8" s="827"/>
    </row>
    <row r="9" spans="1:8" ht="14.4" x14ac:dyDescent="0.3">
      <c r="A9" s="678"/>
      <c r="B9" s="678"/>
      <c r="C9" s="679"/>
      <c r="D9" s="678"/>
      <c r="E9" s="824"/>
      <c r="F9" s="825"/>
      <c r="G9" s="826"/>
      <c r="H9" s="827"/>
    </row>
    <row r="10" spans="1:8" ht="14.4" x14ac:dyDescent="0.3">
      <c r="A10" s="678"/>
      <c r="B10" s="678"/>
      <c r="C10" s="679"/>
      <c r="D10" s="678"/>
      <c r="E10" s="824"/>
      <c r="F10" s="825"/>
      <c r="G10" s="826"/>
      <c r="H10" s="827"/>
    </row>
    <row r="11" spans="1:8" ht="14.4" x14ac:dyDescent="0.3">
      <c r="A11" s="678"/>
      <c r="B11" s="678"/>
      <c r="C11" s="679"/>
      <c r="D11" s="678"/>
      <c r="E11" s="824"/>
      <c r="F11" s="825"/>
      <c r="G11" s="826"/>
      <c r="H11" s="827"/>
    </row>
    <row r="12" spans="1:8" ht="14.4" x14ac:dyDescent="0.3">
      <c r="A12" s="678"/>
      <c r="B12" s="678"/>
      <c r="C12" s="679"/>
      <c r="D12" s="678"/>
      <c r="E12" s="824"/>
      <c r="F12" s="825"/>
      <c r="G12" s="826"/>
      <c r="H12" s="827"/>
    </row>
    <row r="13" spans="1:8" x14ac:dyDescent="0.25">
      <c r="A13" s="810"/>
      <c r="B13" s="810"/>
      <c r="C13" s="811"/>
      <c r="D13" s="810"/>
      <c r="E13" s="812"/>
      <c r="F13" s="813"/>
      <c r="G13" s="814"/>
      <c r="H13" s="815">
        <f>SUM(H3:H12)</f>
        <v>0</v>
      </c>
    </row>
    <row r="14" spans="1:8" x14ac:dyDescent="0.25">
      <c r="H14" s="681"/>
    </row>
    <row r="15" spans="1:8" x14ac:dyDescent="0.25">
      <c r="A15" s="449" t="s">
        <v>712</v>
      </c>
      <c r="H15" s="680"/>
    </row>
    <row r="18" spans="9:9" x14ac:dyDescent="0.25">
      <c r="I18" s="580"/>
    </row>
    <row r="44" spans="8:8" x14ac:dyDescent="0.25">
      <c r="H44" s="580">
        <v>3</v>
      </c>
    </row>
  </sheetData>
  <mergeCells count="1">
    <mergeCell ref="A1:H1"/>
  </mergeCells>
  <pageMargins left="0.70866141732283472" right="0.70866141732283472" top="0.74803149606299213" bottom="0.74803149606299213" header="0.31496062992125984" footer="0.31496062992125984"/>
  <pageSetup scale="75"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6" tint="-0.499984740745262"/>
    <pageSetUpPr fitToPage="1"/>
  </sheetPr>
  <dimension ref="A1:G101"/>
  <sheetViews>
    <sheetView showGridLines="0" topLeftCell="A17" zoomScale="86" zoomScaleNormal="86" workbookViewId="0">
      <selection activeCell="A28" sqref="A28"/>
    </sheetView>
  </sheetViews>
  <sheetFormatPr baseColWidth="10" defaultColWidth="12" defaultRowHeight="10.199999999999999" x14ac:dyDescent="0.2"/>
  <cols>
    <col min="1" max="1" width="68.7109375" style="36" customWidth="1"/>
    <col min="2" max="5" width="18.42578125" style="37" customWidth="1"/>
    <col min="6" max="6" width="18.28515625" style="37" customWidth="1"/>
    <col min="7" max="7" width="1.42578125" style="14" customWidth="1"/>
    <col min="8" max="16384" width="12" style="14"/>
  </cols>
  <sheetData>
    <row r="1" spans="1:6" ht="51" customHeight="1" x14ac:dyDescent="0.2">
      <c r="A1" s="885" t="s">
        <v>1330</v>
      </c>
      <c r="B1" s="886"/>
      <c r="C1" s="886"/>
      <c r="D1" s="886"/>
      <c r="E1" s="886"/>
      <c r="F1" s="887"/>
    </row>
    <row r="2" spans="1:6" s="36" customFormat="1" ht="61.5" customHeight="1" x14ac:dyDescent="0.2">
      <c r="A2" s="65" t="s">
        <v>113</v>
      </c>
      <c r="B2" s="66" t="s">
        <v>114</v>
      </c>
      <c r="C2" s="66" t="s">
        <v>115</v>
      </c>
      <c r="D2" s="66" t="s">
        <v>116</v>
      </c>
      <c r="E2" s="66" t="s">
        <v>53</v>
      </c>
      <c r="F2" s="66" t="s">
        <v>117</v>
      </c>
    </row>
    <row r="3" spans="1:6" s="36" customFormat="1" ht="9" customHeight="1" x14ac:dyDescent="0.2">
      <c r="A3" s="67"/>
      <c r="B3" s="68"/>
      <c r="C3" s="68"/>
      <c r="D3" s="68"/>
      <c r="E3" s="68"/>
      <c r="F3" s="69"/>
    </row>
    <row r="4" spans="1:6" x14ac:dyDescent="0.2">
      <c r="A4" s="70" t="s">
        <v>1272</v>
      </c>
      <c r="B4" s="71">
        <f>+B5+B6+B7</f>
        <v>161652181.16000003</v>
      </c>
      <c r="C4" s="75"/>
      <c r="D4" s="75"/>
      <c r="E4" s="75"/>
      <c r="F4" s="72">
        <f>+B4</f>
        <v>161652181.16000003</v>
      </c>
    </row>
    <row r="5" spans="1:6" x14ac:dyDescent="0.2">
      <c r="A5" s="73" t="s">
        <v>44</v>
      </c>
      <c r="B5" s="158">
        <v>161463259.61000001</v>
      </c>
      <c r="C5" s="52"/>
      <c r="D5" s="52"/>
      <c r="E5" s="52"/>
      <c r="F5" s="74">
        <f>+B5</f>
        <v>161463259.61000001</v>
      </c>
    </row>
    <row r="6" spans="1:6" x14ac:dyDescent="0.2">
      <c r="A6" s="73" t="s">
        <v>45</v>
      </c>
      <c r="B6" s="158">
        <v>188921.55</v>
      </c>
      <c r="C6" s="52"/>
      <c r="D6" s="52"/>
      <c r="E6" s="52"/>
      <c r="F6" s="74">
        <f>+B6</f>
        <v>188921.55</v>
      </c>
    </row>
    <row r="7" spans="1:6" x14ac:dyDescent="0.2">
      <c r="A7" s="73" t="s">
        <v>46</v>
      </c>
      <c r="B7" s="52">
        <v>0</v>
      </c>
      <c r="C7" s="52"/>
      <c r="D7" s="52"/>
      <c r="E7" s="52"/>
      <c r="F7" s="74">
        <f>+B7</f>
        <v>0</v>
      </c>
    </row>
    <row r="8" spans="1:6" ht="9" customHeight="1" x14ac:dyDescent="0.2">
      <c r="A8" s="73"/>
      <c r="B8" s="52"/>
      <c r="C8" s="52"/>
      <c r="D8" s="52"/>
      <c r="E8" s="52"/>
      <c r="F8" s="53"/>
    </row>
    <row r="9" spans="1:6" x14ac:dyDescent="0.2">
      <c r="A9" s="70" t="s">
        <v>1273</v>
      </c>
      <c r="B9" s="75"/>
      <c r="C9" s="71">
        <f>+C11+C12+C13+C14</f>
        <v>-33211388.93</v>
      </c>
      <c r="D9" s="71">
        <f>+D10</f>
        <v>-3460967.69</v>
      </c>
      <c r="E9" s="75"/>
      <c r="F9" s="72">
        <f>+F10+F11+F12+F13+F14</f>
        <v>-36672356.619999997</v>
      </c>
    </row>
    <row r="10" spans="1:6" x14ac:dyDescent="0.2">
      <c r="A10" s="73" t="s">
        <v>112</v>
      </c>
      <c r="B10" s="52"/>
      <c r="C10" s="52"/>
      <c r="D10" s="158">
        <v>-3460967.69</v>
      </c>
      <c r="E10" s="52"/>
      <c r="F10" s="74">
        <f>+D10</f>
        <v>-3460967.69</v>
      </c>
    </row>
    <row r="11" spans="1:6" x14ac:dyDescent="0.2">
      <c r="A11" s="73" t="s">
        <v>49</v>
      </c>
      <c r="B11" s="52"/>
      <c r="C11" s="52">
        <v>-33211388.93</v>
      </c>
      <c r="D11" s="52"/>
      <c r="E11" s="52"/>
      <c r="F11" s="74">
        <f>+C11</f>
        <v>-33211388.93</v>
      </c>
    </row>
    <row r="12" spans="1:6" x14ac:dyDescent="0.2">
      <c r="A12" s="73" t="s">
        <v>118</v>
      </c>
      <c r="B12" s="52"/>
      <c r="C12" s="52">
        <v>0</v>
      </c>
      <c r="D12" s="52"/>
      <c r="E12" s="52"/>
      <c r="F12" s="74">
        <f>+C12</f>
        <v>0</v>
      </c>
    </row>
    <row r="13" spans="1:6" x14ac:dyDescent="0.2">
      <c r="A13" s="73" t="s">
        <v>51</v>
      </c>
      <c r="B13" s="52"/>
      <c r="C13" s="52">
        <v>0</v>
      </c>
      <c r="D13" s="52"/>
      <c r="E13" s="52"/>
      <c r="F13" s="74">
        <f>+C13</f>
        <v>0</v>
      </c>
    </row>
    <row r="14" spans="1:6" x14ac:dyDescent="0.2">
      <c r="A14" s="73" t="s">
        <v>52</v>
      </c>
      <c r="B14" s="52"/>
      <c r="C14" s="52">
        <v>0</v>
      </c>
      <c r="D14" s="52"/>
      <c r="E14" s="52"/>
      <c r="F14" s="74">
        <f>+C14</f>
        <v>0</v>
      </c>
    </row>
    <row r="15" spans="1:6" ht="9" customHeight="1" x14ac:dyDescent="0.2">
      <c r="A15" s="73"/>
      <c r="B15" s="52"/>
      <c r="C15" s="52"/>
      <c r="D15" s="52"/>
      <c r="E15" s="52"/>
      <c r="F15" s="53"/>
    </row>
    <row r="16" spans="1:6" ht="20.399999999999999" x14ac:dyDescent="0.2">
      <c r="A16" s="70" t="s">
        <v>1274</v>
      </c>
      <c r="B16" s="75"/>
      <c r="C16" s="75"/>
      <c r="D16" s="75"/>
      <c r="E16" s="75">
        <f>+E17+E18</f>
        <v>0</v>
      </c>
      <c r="F16" s="76">
        <f>+F17+F18</f>
        <v>0</v>
      </c>
    </row>
    <row r="17" spans="1:6" x14ac:dyDescent="0.2">
      <c r="A17" s="73" t="s">
        <v>54</v>
      </c>
      <c r="B17" s="52"/>
      <c r="C17" s="52"/>
      <c r="D17" s="52"/>
      <c r="E17" s="77">
        <v>0</v>
      </c>
      <c r="F17" s="74">
        <f>+E17</f>
        <v>0</v>
      </c>
    </row>
    <row r="18" spans="1:6" x14ac:dyDescent="0.2">
      <c r="A18" s="73" t="s">
        <v>55</v>
      </c>
      <c r="B18" s="52"/>
      <c r="C18" s="52"/>
      <c r="D18" s="52"/>
      <c r="E18" s="77">
        <v>0</v>
      </c>
      <c r="F18" s="74">
        <f>+E18</f>
        <v>0</v>
      </c>
    </row>
    <row r="19" spans="1:6" ht="9" customHeight="1" x14ac:dyDescent="0.2">
      <c r="A19" s="73"/>
      <c r="B19" s="52"/>
      <c r="C19" s="52"/>
      <c r="D19" s="52"/>
      <c r="E19" s="52"/>
      <c r="F19" s="53"/>
    </row>
    <row r="20" spans="1:6" ht="13.2" x14ac:dyDescent="0.2">
      <c r="A20" s="78" t="s">
        <v>958</v>
      </c>
      <c r="B20" s="71">
        <f>+B4</f>
        <v>161652181.16000003</v>
      </c>
      <c r="C20" s="71">
        <f>+C9</f>
        <v>-33211388.93</v>
      </c>
      <c r="D20" s="71">
        <f>+D9</f>
        <v>-3460967.69</v>
      </c>
      <c r="E20" s="71">
        <f>+E16</f>
        <v>0</v>
      </c>
      <c r="F20" s="72">
        <f>+F16+F9+F4</f>
        <v>124979824.54000002</v>
      </c>
    </row>
    <row r="21" spans="1:6" ht="9" customHeight="1" x14ac:dyDescent="0.2">
      <c r="A21" s="70"/>
      <c r="B21" s="75"/>
      <c r="C21" s="75"/>
      <c r="D21" s="75"/>
      <c r="E21" s="75"/>
      <c r="F21" s="72"/>
    </row>
    <row r="22" spans="1:6" x14ac:dyDescent="0.2">
      <c r="A22" s="70" t="s">
        <v>956</v>
      </c>
      <c r="B22" s="75">
        <f>+B23+B24+B25</f>
        <v>0</v>
      </c>
      <c r="C22" s="52"/>
      <c r="D22" s="52"/>
      <c r="E22" s="75"/>
      <c r="F22" s="72">
        <f>+F23+F24+F25</f>
        <v>0</v>
      </c>
    </row>
    <row r="23" spans="1:6" x14ac:dyDescent="0.2">
      <c r="A23" s="73" t="s">
        <v>44</v>
      </c>
      <c r="B23" s="52">
        <v>0</v>
      </c>
      <c r="C23" s="52"/>
      <c r="D23" s="52"/>
      <c r="E23" s="52"/>
      <c r="F23" s="53">
        <f>+B23</f>
        <v>0</v>
      </c>
    </row>
    <row r="24" spans="1:6" x14ac:dyDescent="0.2">
      <c r="A24" s="73" t="s">
        <v>45</v>
      </c>
      <c r="B24" s="52">
        <v>0</v>
      </c>
      <c r="C24" s="52"/>
      <c r="D24" s="52"/>
      <c r="E24" s="52"/>
      <c r="F24" s="53">
        <f>+B24</f>
        <v>0</v>
      </c>
    </row>
    <row r="25" spans="1:6" x14ac:dyDescent="0.2">
      <c r="A25" s="73" t="s">
        <v>46</v>
      </c>
      <c r="B25" s="52">
        <v>0</v>
      </c>
      <c r="C25" s="52"/>
      <c r="D25" s="52"/>
      <c r="E25" s="52"/>
      <c r="F25" s="53">
        <f>+B25</f>
        <v>0</v>
      </c>
    </row>
    <row r="26" spans="1:6" ht="9" customHeight="1" x14ac:dyDescent="0.2">
      <c r="A26" s="73"/>
      <c r="B26" s="52"/>
      <c r="C26" s="52"/>
      <c r="D26" s="52"/>
      <c r="E26" s="52"/>
      <c r="F26" s="53"/>
    </row>
    <row r="27" spans="1:6" x14ac:dyDescent="0.2">
      <c r="A27" s="70" t="s">
        <v>957</v>
      </c>
      <c r="B27" s="75"/>
      <c r="C27" s="71">
        <f>+C29</f>
        <v>-8227264.3200000003</v>
      </c>
      <c r="D27" s="71">
        <f>+D28+D29+D30+D31+D32</f>
        <v>10239042.91</v>
      </c>
      <c r="E27" s="75"/>
      <c r="F27" s="76">
        <f>+C27+D27</f>
        <v>2011778.5899999999</v>
      </c>
    </row>
    <row r="28" spans="1:6" ht="13.2" x14ac:dyDescent="0.2">
      <c r="A28" s="159" t="s">
        <v>112</v>
      </c>
      <c r="B28" s="52"/>
      <c r="C28" s="52"/>
      <c r="D28" s="52">
        <v>6778075.2199999997</v>
      </c>
      <c r="E28" s="52"/>
      <c r="F28" s="74">
        <f>+D28</f>
        <v>6778075.2199999997</v>
      </c>
    </row>
    <row r="29" spans="1:6" x14ac:dyDescent="0.2">
      <c r="A29" s="73" t="s">
        <v>49</v>
      </c>
      <c r="B29" s="52"/>
      <c r="C29" s="52">
        <v>-8227264.3200000003</v>
      </c>
      <c r="D29" s="52">
        <v>3460967.69</v>
      </c>
      <c r="E29" s="52"/>
      <c r="F29" s="74">
        <f>+C29+D29</f>
        <v>-4766296.6300000008</v>
      </c>
    </row>
    <row r="30" spans="1:6" x14ac:dyDescent="0.2">
      <c r="A30" s="73" t="s">
        <v>118</v>
      </c>
      <c r="B30" s="52"/>
      <c r="C30" s="64"/>
      <c r="D30" s="64">
        <v>0</v>
      </c>
      <c r="E30" s="64"/>
      <c r="F30" s="74">
        <f>+D30</f>
        <v>0</v>
      </c>
    </row>
    <row r="31" spans="1:6" x14ac:dyDescent="0.2">
      <c r="A31" s="73" t="s">
        <v>51</v>
      </c>
      <c r="B31" s="52"/>
      <c r="C31" s="64"/>
      <c r="D31" s="64">
        <v>0</v>
      </c>
      <c r="E31" s="64"/>
      <c r="F31" s="74">
        <f>+D31</f>
        <v>0</v>
      </c>
    </row>
    <row r="32" spans="1:6" x14ac:dyDescent="0.2">
      <c r="A32" s="73" t="s">
        <v>52</v>
      </c>
      <c r="B32" s="52"/>
      <c r="C32" s="64"/>
      <c r="D32" s="64">
        <v>0</v>
      </c>
      <c r="E32" s="64"/>
      <c r="F32" s="74">
        <f>+D32</f>
        <v>0</v>
      </c>
    </row>
    <row r="33" spans="1:7" ht="9" customHeight="1" x14ac:dyDescent="0.2">
      <c r="A33" s="73"/>
      <c r="B33" s="52"/>
      <c r="C33" s="64"/>
      <c r="D33" s="64"/>
      <c r="E33" s="64"/>
      <c r="F33" s="53"/>
    </row>
    <row r="34" spans="1:7" ht="20.399999999999999" x14ac:dyDescent="0.2">
      <c r="A34" s="79" t="s">
        <v>1275</v>
      </c>
      <c r="B34" s="75"/>
      <c r="C34" s="75"/>
      <c r="D34" s="75"/>
      <c r="E34" s="71">
        <f>+E35+E36</f>
        <v>0</v>
      </c>
      <c r="F34" s="72">
        <f>+E34</f>
        <v>0</v>
      </c>
    </row>
    <row r="35" spans="1:7" x14ac:dyDescent="0.2">
      <c r="A35" s="73" t="s">
        <v>54</v>
      </c>
      <c r="B35" s="52"/>
      <c r="C35" s="52"/>
      <c r="D35" s="52"/>
      <c r="E35" s="52">
        <v>0</v>
      </c>
      <c r="F35" s="53">
        <f>+E35</f>
        <v>0</v>
      </c>
    </row>
    <row r="36" spans="1:7" ht="13.2" x14ac:dyDescent="0.2">
      <c r="A36" s="159" t="s">
        <v>55</v>
      </c>
      <c r="B36" s="52"/>
      <c r="C36" s="52"/>
      <c r="D36" s="52"/>
      <c r="E36" s="52">
        <v>0</v>
      </c>
      <c r="F36" s="53">
        <f>+E36</f>
        <v>0</v>
      </c>
    </row>
    <row r="37" spans="1:7" ht="9" customHeight="1" x14ac:dyDescent="0.2">
      <c r="A37" s="73"/>
      <c r="B37" s="52"/>
      <c r="C37" s="64"/>
      <c r="D37" s="64"/>
      <c r="E37" s="52"/>
      <c r="F37" s="53"/>
    </row>
    <row r="38" spans="1:7" ht="20.100000000000001" customHeight="1" x14ac:dyDescent="0.2">
      <c r="A38" s="80" t="s">
        <v>1276</v>
      </c>
      <c r="B38" s="81">
        <f>+B20+B22</f>
        <v>161652181.16000003</v>
      </c>
      <c r="C38" s="81">
        <f>+C20+C27</f>
        <v>-41438653.25</v>
      </c>
      <c r="D38" s="81">
        <f>+D20+D27</f>
        <v>6778075.2200000007</v>
      </c>
      <c r="E38" s="81">
        <f>+E20+E34</f>
        <v>0</v>
      </c>
      <c r="F38" s="82">
        <f>+B38+C38+D38+E38</f>
        <v>126991603.13000003</v>
      </c>
    </row>
    <row r="39" spans="1:7" x14ac:dyDescent="0.2">
      <c r="A39" s="151" t="s">
        <v>58</v>
      </c>
    </row>
    <row r="40" spans="1:7" x14ac:dyDescent="0.2">
      <c r="A40" s="160"/>
      <c r="B40" s="161"/>
    </row>
    <row r="41" spans="1:7" x14ac:dyDescent="0.2">
      <c r="A41" s="160"/>
      <c r="B41" s="161"/>
    </row>
    <row r="43" spans="1:7" x14ac:dyDescent="0.2">
      <c r="B43" s="161"/>
    </row>
    <row r="44" spans="1:7" s="1" customFormat="1" ht="13.2" x14ac:dyDescent="0.2">
      <c r="A44" s="845"/>
      <c r="B44" s="31"/>
      <c r="C44" s="31"/>
      <c r="D44" s="31"/>
      <c r="E44" s="31"/>
      <c r="F44" s="31"/>
    </row>
    <row r="45" spans="1:7" s="1" customFormat="1" ht="13.2" x14ac:dyDescent="0.25">
      <c r="A45" s="840"/>
      <c r="C45" s="451"/>
      <c r="D45" s="31"/>
      <c r="E45" s="847"/>
      <c r="F45" s="847"/>
      <c r="G45" s="31"/>
    </row>
    <row r="46" spans="1:7" s="1" customFormat="1" ht="13.2" x14ac:dyDescent="0.25">
      <c r="A46" s="840" t="s">
        <v>713</v>
      </c>
      <c r="C46" s="840" t="s">
        <v>714</v>
      </c>
      <c r="D46" s="840"/>
      <c r="G46" s="31"/>
    </row>
    <row r="47" spans="1:7" s="1" customFormat="1" ht="13.2" x14ac:dyDescent="0.25">
      <c r="A47" s="840" t="s">
        <v>715</v>
      </c>
      <c r="C47" s="840" t="s">
        <v>1062</v>
      </c>
      <c r="D47" s="840"/>
      <c r="F47" s="6">
        <v>3</v>
      </c>
      <c r="G47" s="31"/>
    </row>
    <row r="48" spans="1:7" s="1" customFormat="1" x14ac:dyDescent="0.2">
      <c r="A48" s="30"/>
      <c r="B48" s="31"/>
      <c r="C48" s="31"/>
      <c r="D48" s="31"/>
      <c r="E48" s="31"/>
      <c r="F48" s="31"/>
    </row>
    <row r="49" spans="1:6" s="1" customFormat="1" x14ac:dyDescent="0.2">
      <c r="A49" s="30"/>
      <c r="B49" s="31"/>
      <c r="C49" s="31"/>
      <c r="D49" s="31"/>
      <c r="E49" s="31"/>
      <c r="F49" s="31"/>
    </row>
    <row r="53" spans="1:6" ht="13.2" x14ac:dyDescent="0.2">
      <c r="A53" s="162"/>
    </row>
    <row r="60" spans="1:6" ht="13.2" x14ac:dyDescent="0.2">
      <c r="A60" s="162"/>
    </row>
    <row r="67" spans="1:1" ht="13.2" x14ac:dyDescent="0.2">
      <c r="A67" s="162"/>
    </row>
    <row r="75" spans="1:1" ht="13.2" x14ac:dyDescent="0.2">
      <c r="A75" s="162"/>
    </row>
    <row r="83" spans="1:1" ht="13.2" x14ac:dyDescent="0.2">
      <c r="A83" s="162"/>
    </row>
    <row r="92" spans="1:1" ht="13.2" x14ac:dyDescent="0.2">
      <c r="A92" s="162"/>
    </row>
    <row r="101" spans="1:1" ht="13.2" x14ac:dyDescent="0.2">
      <c r="A101" s="162"/>
    </row>
  </sheetData>
  <sheetProtection formatCells="0" formatColumns="0" formatRows="0" autoFilter="0"/>
  <mergeCells count="1">
    <mergeCell ref="A1:F1"/>
  </mergeCells>
  <printOptions horizontalCentered="1"/>
  <pageMargins left="0.78740157480314965" right="0.59055118110236227" top="0.78740157480314965" bottom="0.78740157480314965" header="0.31496062992125984" footer="0.31496062992125984"/>
  <pageSetup scale="81" orientation="landscape" r:id="rId1"/>
  <drawing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FCDFA2-A90A-4865-B978-2EDEEED73C4F}">
  <sheetPr>
    <pageSetUpPr fitToPage="1"/>
  </sheetPr>
  <dimension ref="A1:E45"/>
  <sheetViews>
    <sheetView zoomScale="80" zoomScaleNormal="80" workbookViewId="0">
      <selection activeCell="E45" sqref="E45"/>
    </sheetView>
  </sheetViews>
  <sheetFormatPr baseColWidth="10" defaultRowHeight="10.199999999999999" x14ac:dyDescent="0.2"/>
  <cols>
    <col min="1" max="1" width="24" customWidth="1"/>
    <col min="2" max="2" width="64.140625" bestFit="1" customWidth="1"/>
    <col min="3" max="3" width="27" customWidth="1"/>
    <col min="4" max="4" width="27.42578125" customWidth="1"/>
    <col min="5" max="5" width="27.140625" customWidth="1"/>
  </cols>
  <sheetData>
    <row r="1" spans="1:5" ht="48" customHeight="1" x14ac:dyDescent="0.2">
      <c r="A1" s="1095" t="s">
        <v>1352</v>
      </c>
      <c r="B1" s="1096"/>
      <c r="C1" s="1097"/>
      <c r="D1" s="1097"/>
      <c r="E1" s="1098"/>
    </row>
    <row r="2" spans="1:5" ht="13.2" x14ac:dyDescent="0.2">
      <c r="A2" s="716"/>
      <c r="B2" s="717"/>
      <c r="C2" s="1099" t="s">
        <v>942</v>
      </c>
      <c r="D2" s="1100"/>
      <c r="E2" s="718"/>
    </row>
    <row r="3" spans="1:5" ht="26.4" x14ac:dyDescent="0.2">
      <c r="A3" s="719" t="s">
        <v>943</v>
      </c>
      <c r="B3" s="720" t="s">
        <v>944</v>
      </c>
      <c r="C3" s="721" t="s">
        <v>945</v>
      </c>
      <c r="D3" s="722" t="s">
        <v>946</v>
      </c>
      <c r="E3" s="723" t="s">
        <v>947</v>
      </c>
    </row>
    <row r="4" spans="1:5" ht="13.2" x14ac:dyDescent="0.25">
      <c r="A4" s="882" t="s">
        <v>1405</v>
      </c>
      <c r="B4" s="724" t="s">
        <v>1406</v>
      </c>
      <c r="C4" s="725">
        <v>1825000</v>
      </c>
      <c r="D4" s="725">
        <v>1825000</v>
      </c>
      <c r="E4" s="726">
        <v>0</v>
      </c>
    </row>
    <row r="5" spans="1:5" ht="13.2" x14ac:dyDescent="0.25">
      <c r="A5" s="727" t="s">
        <v>1326</v>
      </c>
      <c r="B5" s="728" t="s">
        <v>1327</v>
      </c>
      <c r="C5" s="725">
        <v>320473.7</v>
      </c>
      <c r="D5" s="725">
        <v>320473.7</v>
      </c>
      <c r="E5" s="729">
        <v>0</v>
      </c>
    </row>
    <row r="6" spans="1:5" ht="13.2" x14ac:dyDescent="0.25">
      <c r="A6" s="727" t="s">
        <v>1407</v>
      </c>
      <c r="B6" s="728" t="s">
        <v>1408</v>
      </c>
      <c r="C6" s="725">
        <v>297104.59000000003</v>
      </c>
      <c r="D6" s="725">
        <v>297104.59000000003</v>
      </c>
      <c r="E6" s="729">
        <v>0</v>
      </c>
    </row>
    <row r="7" spans="1:5" ht="13.2" x14ac:dyDescent="0.25">
      <c r="A7" s="730"/>
      <c r="B7" s="835"/>
      <c r="C7" s="725"/>
      <c r="D7" s="725"/>
      <c r="E7" s="729"/>
    </row>
    <row r="8" spans="1:5" ht="13.2" x14ac:dyDescent="0.25">
      <c r="A8" s="730"/>
      <c r="B8" s="724"/>
      <c r="C8" s="725"/>
      <c r="D8" s="725"/>
      <c r="E8" s="729"/>
    </row>
    <row r="9" spans="1:5" ht="13.2" x14ac:dyDescent="0.2">
      <c r="A9" s="730"/>
      <c r="B9" s="724"/>
      <c r="C9" s="725"/>
      <c r="D9" s="725"/>
      <c r="E9" s="731"/>
    </row>
    <row r="10" spans="1:5" ht="13.2" x14ac:dyDescent="0.2">
      <c r="A10" s="730"/>
      <c r="B10" s="724"/>
      <c r="C10" s="725"/>
      <c r="D10" s="725"/>
      <c r="E10" s="731"/>
    </row>
    <row r="11" spans="1:5" ht="13.2" x14ac:dyDescent="0.2">
      <c r="A11" s="730"/>
      <c r="B11" s="724"/>
      <c r="C11" s="725"/>
      <c r="D11" s="725"/>
      <c r="E11" s="731"/>
    </row>
    <row r="12" spans="1:5" x14ac:dyDescent="0.2">
      <c r="A12" s="732"/>
      <c r="B12" s="668"/>
      <c r="C12" s="668"/>
      <c r="D12" s="668"/>
      <c r="E12" s="671"/>
    </row>
    <row r="14" spans="1:5" ht="13.2" x14ac:dyDescent="0.25">
      <c r="A14" s="1101" t="s">
        <v>712</v>
      </c>
      <c r="B14" s="1101"/>
      <c r="C14" s="1101"/>
      <c r="D14" s="1101"/>
      <c r="E14" s="1101"/>
    </row>
    <row r="22" spans="5:5" ht="13.2" x14ac:dyDescent="0.25">
      <c r="E22" s="580"/>
    </row>
    <row r="45" spans="5:5" ht="13.2" x14ac:dyDescent="0.25">
      <c r="E45" s="580">
        <v>4</v>
      </c>
    </row>
  </sheetData>
  <mergeCells count="3">
    <mergeCell ref="A1:E1"/>
    <mergeCell ref="C2:D2"/>
    <mergeCell ref="A14:E14"/>
  </mergeCells>
  <pageMargins left="0.70866141732283472" right="0.70866141732283472" top="0.74803149606299213" bottom="0.74803149606299213" header="0.31496062992125984" footer="0.31496062992125984"/>
  <pageSetup scale="91" orientation="landscape" r:id="rId1"/>
  <drawing r:id="rId2"/>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10D7A7-C8C2-49B2-9E56-346C92CF91BA}">
  <dimension ref="B2:L43"/>
  <sheetViews>
    <sheetView topLeftCell="A16" workbookViewId="0">
      <selection activeCell="L44" sqref="L44"/>
    </sheetView>
  </sheetViews>
  <sheetFormatPr baseColWidth="10" defaultRowHeight="10.199999999999999" x14ac:dyDescent="0.2"/>
  <sheetData>
    <row r="2" spans="2:10" ht="13.2" x14ac:dyDescent="0.25">
      <c r="B2" s="1061" t="s">
        <v>952</v>
      </c>
      <c r="C2" s="1061"/>
      <c r="D2" s="1061"/>
      <c r="E2" s="1061"/>
      <c r="F2" s="1061"/>
      <c r="G2" s="1061"/>
      <c r="H2" s="1061"/>
      <c r="I2" s="1061"/>
      <c r="J2" s="1061"/>
    </row>
    <row r="3" spans="2:10" ht="13.2" x14ac:dyDescent="0.25">
      <c r="B3" s="1061" t="s">
        <v>953</v>
      </c>
      <c r="C3" s="1061"/>
      <c r="D3" s="1061"/>
      <c r="E3" s="1061"/>
      <c r="F3" s="1061"/>
      <c r="G3" s="1061"/>
      <c r="H3" s="1061"/>
      <c r="I3" s="1061"/>
      <c r="J3" s="1061"/>
    </row>
    <row r="4" spans="2:10" ht="13.2" x14ac:dyDescent="0.25">
      <c r="B4" s="1061" t="s">
        <v>1349</v>
      </c>
      <c r="C4" s="1061"/>
      <c r="D4" s="1061"/>
      <c r="E4" s="1061"/>
      <c r="F4" s="1061"/>
      <c r="G4" s="1061"/>
      <c r="H4" s="1061"/>
      <c r="I4" s="1061"/>
      <c r="J4" s="1061"/>
    </row>
    <row r="5" spans="2:10" ht="13.2" x14ac:dyDescent="0.25">
      <c r="B5" s="734"/>
      <c r="C5" s="734"/>
      <c r="D5" s="734"/>
      <c r="E5" s="449"/>
      <c r="F5" s="735"/>
      <c r="G5" s="735"/>
      <c r="H5" s="735"/>
      <c r="I5" s="735"/>
      <c r="J5" s="735"/>
    </row>
    <row r="6" spans="2:10" ht="13.2" x14ac:dyDescent="0.25">
      <c r="B6" s="454"/>
      <c r="C6" s="449"/>
      <c r="D6" s="453" t="s">
        <v>954</v>
      </c>
      <c r="E6" s="582" t="s">
        <v>428</v>
      </c>
      <c r="F6" s="582"/>
      <c r="G6" s="736"/>
      <c r="H6" s="736"/>
      <c r="I6" s="736"/>
      <c r="J6" s="735"/>
    </row>
    <row r="11" spans="2:10" ht="13.8" x14ac:dyDescent="0.25">
      <c r="E11" s="1102" t="s">
        <v>955</v>
      </c>
      <c r="F11" s="1102"/>
      <c r="G11" s="1102"/>
    </row>
    <row r="43" spans="12:12" ht="13.2" x14ac:dyDescent="0.25">
      <c r="L43" s="580">
        <v>5</v>
      </c>
    </row>
  </sheetData>
  <mergeCells count="4">
    <mergeCell ref="B2:J2"/>
    <mergeCell ref="B3:J3"/>
    <mergeCell ref="B4:J4"/>
    <mergeCell ref="E11:G11"/>
  </mergeCells>
  <printOptions horizontalCentered="1"/>
  <pageMargins left="0.70866141732283472" right="0.70866141732283472" top="0.74803149606299213" bottom="0.74803149606299213" header="0.31496062992125984" footer="0.31496062992125984"/>
  <pageSetup orientation="landscape" r:id="rId1"/>
  <drawing r:id="rId2"/>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DC8288-4BEE-480E-B6C1-5D7A70011FD0}">
  <sheetPr>
    <tabColor theme="6" tint="-0.499984740745262"/>
  </sheetPr>
  <dimension ref="A3:H288"/>
  <sheetViews>
    <sheetView topLeftCell="B1" workbookViewId="0">
      <selection activeCell="N21" sqref="N21"/>
    </sheetView>
  </sheetViews>
  <sheetFormatPr baseColWidth="10" defaultRowHeight="10.199999999999999" x14ac:dyDescent="0.2"/>
  <cols>
    <col min="1" max="1" width="1.140625" hidden="1" customWidth="1"/>
    <col min="2" max="2" width="62.42578125" bestFit="1" customWidth="1"/>
    <col min="3" max="3" width="21.140625" bestFit="1" customWidth="1"/>
    <col min="4" max="5" width="15.5703125" bestFit="1" customWidth="1"/>
    <col min="6" max="6" width="18.7109375" bestFit="1" customWidth="1"/>
    <col min="7" max="7" width="20.5703125" bestFit="1" customWidth="1"/>
    <col min="8" max="8" width="5.140625" customWidth="1"/>
  </cols>
  <sheetData>
    <row r="3" spans="2:7" ht="14.4" x14ac:dyDescent="0.3">
      <c r="B3" s="857"/>
      <c r="C3" s="857"/>
      <c r="D3" s="857"/>
      <c r="E3" s="857"/>
      <c r="F3" s="857"/>
      <c r="G3" s="857"/>
    </row>
    <row r="4" spans="2:7" ht="14.4" x14ac:dyDescent="0.3">
      <c r="B4" s="858" t="s">
        <v>1413</v>
      </c>
      <c r="C4" s="857"/>
      <c r="D4" s="857"/>
      <c r="E4" s="857"/>
      <c r="F4" s="857"/>
      <c r="G4" s="857"/>
    </row>
    <row r="5" spans="2:7" ht="14.4" x14ac:dyDescent="0.3">
      <c r="B5" s="859" t="s">
        <v>1414</v>
      </c>
      <c r="C5" s="857"/>
      <c r="D5" s="857"/>
      <c r="E5" s="857"/>
      <c r="F5" s="857"/>
      <c r="G5" s="857"/>
    </row>
    <row r="8" spans="2:7" ht="14.4" x14ac:dyDescent="0.3">
      <c r="B8" s="860" t="s">
        <v>904</v>
      </c>
      <c r="C8" s="860" t="s">
        <v>1075</v>
      </c>
      <c r="D8" s="861" t="s">
        <v>1266</v>
      </c>
      <c r="E8" s="860" t="s">
        <v>1267</v>
      </c>
      <c r="F8" s="860" t="s">
        <v>1268</v>
      </c>
      <c r="G8" s="860" t="s">
        <v>1269</v>
      </c>
    </row>
    <row r="10" spans="2:7" x14ac:dyDescent="0.2">
      <c r="B10" t="s">
        <v>1076</v>
      </c>
      <c r="C10" s="614">
        <v>96891.520000000004</v>
      </c>
      <c r="F10" s="614">
        <v>96891.520000000004</v>
      </c>
    </row>
    <row r="11" spans="2:7" x14ac:dyDescent="0.2">
      <c r="B11" t="s">
        <v>1077</v>
      </c>
      <c r="C11" s="614">
        <v>12000</v>
      </c>
      <c r="F11" s="614">
        <v>12000</v>
      </c>
    </row>
    <row r="12" spans="2:7" x14ac:dyDescent="0.2">
      <c r="B12" t="s">
        <v>1078</v>
      </c>
      <c r="C12" s="614">
        <v>12123.46</v>
      </c>
      <c r="D12" s="614">
        <v>2263209.19</v>
      </c>
      <c r="E12" s="614">
        <v>2262424.34</v>
      </c>
      <c r="F12" s="614">
        <v>12908.31</v>
      </c>
    </row>
    <row r="13" spans="2:7" x14ac:dyDescent="0.2">
      <c r="B13" t="s">
        <v>1079</v>
      </c>
      <c r="C13" s="614">
        <v>2377380.38</v>
      </c>
      <c r="D13" s="614">
        <v>99005.08</v>
      </c>
      <c r="E13" s="614">
        <v>353049.28</v>
      </c>
      <c r="F13" s="614">
        <v>2123336.1800000002</v>
      </c>
    </row>
    <row r="14" spans="2:7" x14ac:dyDescent="0.2">
      <c r="B14" t="s">
        <v>1080</v>
      </c>
      <c r="C14" s="614">
        <v>232713.14</v>
      </c>
      <c r="F14" s="614">
        <v>232713.14</v>
      </c>
    </row>
    <row r="15" spans="2:7" x14ac:dyDescent="0.2">
      <c r="B15" t="s">
        <v>1081</v>
      </c>
      <c r="C15" s="614">
        <v>615319.25</v>
      </c>
      <c r="E15" s="614">
        <v>38872</v>
      </c>
      <c r="F15" s="614">
        <v>576447.25</v>
      </c>
    </row>
    <row r="16" spans="2:7" x14ac:dyDescent="0.2">
      <c r="B16" t="s">
        <v>1082</v>
      </c>
      <c r="C16" s="614">
        <v>107930.65</v>
      </c>
      <c r="F16" s="614">
        <v>107930.65</v>
      </c>
    </row>
    <row r="17" spans="2:6" x14ac:dyDescent="0.2">
      <c r="B17" t="s">
        <v>1083</v>
      </c>
      <c r="C17" s="614">
        <v>1825000</v>
      </c>
      <c r="D17" s="614">
        <v>1825000</v>
      </c>
      <c r="E17" s="614">
        <v>3524137.93</v>
      </c>
      <c r="F17" s="614">
        <v>125862.07</v>
      </c>
    </row>
    <row r="18" spans="2:6" x14ac:dyDescent="0.2">
      <c r="B18" t="s">
        <v>1084</v>
      </c>
      <c r="C18" s="614">
        <v>230750</v>
      </c>
      <c r="E18" s="614">
        <v>230750</v>
      </c>
    </row>
    <row r="19" spans="2:6" x14ac:dyDescent="0.2">
      <c r="B19" t="s">
        <v>1270</v>
      </c>
      <c r="C19" s="614">
        <v>2620731.29</v>
      </c>
      <c r="D19" s="614">
        <v>4764688.7</v>
      </c>
      <c r="E19" s="614">
        <v>4301375.75</v>
      </c>
      <c r="F19" s="614">
        <v>3084044.24</v>
      </c>
    </row>
    <row r="20" spans="2:6" x14ac:dyDescent="0.2">
      <c r="B20" t="s">
        <v>1354</v>
      </c>
      <c r="D20" s="614">
        <v>3335761</v>
      </c>
      <c r="E20" s="614">
        <v>229836.25</v>
      </c>
      <c r="F20" s="614">
        <v>3105924.75</v>
      </c>
    </row>
    <row r="21" spans="2:6" x14ac:dyDescent="0.2">
      <c r="B21" t="s">
        <v>1085</v>
      </c>
      <c r="C21" s="614">
        <v>217874.92</v>
      </c>
      <c r="D21" s="614">
        <v>64529.24</v>
      </c>
      <c r="E21" s="614">
        <v>11773.31</v>
      </c>
      <c r="F21" s="614">
        <v>270630.84999999998</v>
      </c>
    </row>
    <row r="22" spans="2:6" x14ac:dyDescent="0.2">
      <c r="B22" t="s">
        <v>1086</v>
      </c>
      <c r="C22" s="614">
        <v>6163.4</v>
      </c>
      <c r="D22" s="614">
        <v>39274</v>
      </c>
      <c r="E22" s="614">
        <v>39549</v>
      </c>
      <c r="F22" s="614">
        <v>5888.4</v>
      </c>
    </row>
    <row r="23" spans="2:6" x14ac:dyDescent="0.2">
      <c r="B23" t="s">
        <v>1355</v>
      </c>
      <c r="D23">
        <v>126.77</v>
      </c>
      <c r="E23">
        <v>126.77</v>
      </c>
    </row>
    <row r="24" spans="2:6" x14ac:dyDescent="0.2">
      <c r="B24" t="s">
        <v>1087</v>
      </c>
      <c r="C24" s="614">
        <v>1483</v>
      </c>
      <c r="F24" s="614">
        <v>1483</v>
      </c>
    </row>
    <row r="25" spans="2:6" x14ac:dyDescent="0.2">
      <c r="B25" t="s">
        <v>1088</v>
      </c>
      <c r="C25">
        <v>520.28</v>
      </c>
      <c r="F25">
        <v>520.28</v>
      </c>
    </row>
    <row r="26" spans="2:6" x14ac:dyDescent="0.2">
      <c r="B26" t="s">
        <v>1089</v>
      </c>
      <c r="C26" s="614">
        <v>17000</v>
      </c>
      <c r="F26" s="614">
        <v>17000</v>
      </c>
    </row>
    <row r="27" spans="2:6" x14ac:dyDescent="0.2">
      <c r="B27" t="s">
        <v>1090</v>
      </c>
      <c r="C27" s="614">
        <v>7100</v>
      </c>
      <c r="F27" s="614">
        <v>7100</v>
      </c>
    </row>
    <row r="28" spans="2:6" x14ac:dyDescent="0.2">
      <c r="B28" t="s">
        <v>1091</v>
      </c>
      <c r="C28" s="614">
        <v>73248816.359999999</v>
      </c>
      <c r="F28" s="614">
        <v>73248816.359999999</v>
      </c>
    </row>
    <row r="29" spans="2:6" x14ac:dyDescent="0.2">
      <c r="B29" t="s">
        <v>1092</v>
      </c>
      <c r="C29" s="614">
        <v>54151272.869999997</v>
      </c>
      <c r="F29" s="614">
        <v>54151272.869999997</v>
      </c>
    </row>
    <row r="30" spans="2:6" x14ac:dyDescent="0.2">
      <c r="B30" t="s">
        <v>1093</v>
      </c>
      <c r="C30" s="614">
        <v>4337597.4000000004</v>
      </c>
      <c r="F30" s="614">
        <v>4337597.4000000004</v>
      </c>
    </row>
    <row r="31" spans="2:6" x14ac:dyDescent="0.2">
      <c r="B31" t="s">
        <v>1094</v>
      </c>
      <c r="C31" s="614">
        <v>7446701.4199999999</v>
      </c>
      <c r="F31" s="614">
        <v>7446701.4199999999</v>
      </c>
    </row>
    <row r="32" spans="2:6" x14ac:dyDescent="0.2">
      <c r="B32" t="s">
        <v>1095</v>
      </c>
      <c r="C32" s="614">
        <v>50829.68</v>
      </c>
      <c r="F32" s="614">
        <v>50829.68</v>
      </c>
    </row>
    <row r="33" spans="2:6" x14ac:dyDescent="0.2">
      <c r="B33" t="s">
        <v>1096</v>
      </c>
      <c r="C33" s="614">
        <v>10861117.27</v>
      </c>
      <c r="F33" s="614">
        <v>10861117.27</v>
      </c>
    </row>
    <row r="34" spans="2:6" x14ac:dyDescent="0.2">
      <c r="B34" t="s">
        <v>1097</v>
      </c>
      <c r="C34" s="614">
        <v>132534.89000000001</v>
      </c>
      <c r="F34" s="614">
        <v>132534.89000000001</v>
      </c>
    </row>
    <row r="35" spans="2:6" x14ac:dyDescent="0.2">
      <c r="B35" t="s">
        <v>1098</v>
      </c>
      <c r="C35" s="614">
        <v>1683086.91</v>
      </c>
      <c r="F35" s="614">
        <v>1683086.91</v>
      </c>
    </row>
    <row r="36" spans="2:6" x14ac:dyDescent="0.2">
      <c r="B36" t="s">
        <v>1099</v>
      </c>
      <c r="C36" s="614">
        <v>195703.67</v>
      </c>
      <c r="F36" s="614">
        <v>195703.67</v>
      </c>
    </row>
    <row r="37" spans="2:6" x14ac:dyDescent="0.2">
      <c r="B37" t="s">
        <v>1100</v>
      </c>
      <c r="C37" s="614">
        <v>1007809.41</v>
      </c>
      <c r="F37" s="614">
        <v>1007809.41</v>
      </c>
    </row>
    <row r="38" spans="2:6" x14ac:dyDescent="0.2">
      <c r="B38" t="s">
        <v>1101</v>
      </c>
      <c r="C38" s="614">
        <v>78187.399999999994</v>
      </c>
      <c r="F38" s="614">
        <v>78187.399999999994</v>
      </c>
    </row>
    <row r="39" spans="2:6" x14ac:dyDescent="0.2">
      <c r="B39" t="s">
        <v>1102</v>
      </c>
      <c r="C39" s="614">
        <v>211315.94</v>
      </c>
      <c r="F39" s="614">
        <v>211315.94</v>
      </c>
    </row>
    <row r="40" spans="2:6" x14ac:dyDescent="0.2">
      <c r="B40" t="s">
        <v>1103</v>
      </c>
      <c r="C40" s="614">
        <v>524226.72</v>
      </c>
      <c r="F40" s="614">
        <v>524226.72</v>
      </c>
    </row>
    <row r="41" spans="2:6" x14ac:dyDescent="0.2">
      <c r="B41" t="s">
        <v>1104</v>
      </c>
      <c r="C41" s="614">
        <v>3738169.22</v>
      </c>
      <c r="F41" s="614">
        <v>3738169.22</v>
      </c>
    </row>
    <row r="42" spans="2:6" x14ac:dyDescent="0.2">
      <c r="B42" t="s">
        <v>1105</v>
      </c>
      <c r="C42" s="614">
        <v>2805719.05</v>
      </c>
      <c r="F42" s="614">
        <v>2805719.05</v>
      </c>
    </row>
    <row r="43" spans="2:6" x14ac:dyDescent="0.2">
      <c r="B43" t="s">
        <v>1106</v>
      </c>
      <c r="C43" s="614">
        <v>1606284</v>
      </c>
      <c r="F43" s="614">
        <v>1606284</v>
      </c>
    </row>
    <row r="44" spans="2:6" x14ac:dyDescent="0.2">
      <c r="B44" t="s">
        <v>1107</v>
      </c>
      <c r="C44" s="614">
        <v>8931</v>
      </c>
      <c r="F44" s="614">
        <v>8931</v>
      </c>
    </row>
    <row r="45" spans="2:6" x14ac:dyDescent="0.2">
      <c r="B45" t="s">
        <v>1108</v>
      </c>
      <c r="C45" s="614">
        <v>50353.19</v>
      </c>
      <c r="F45" s="614">
        <v>50353.19</v>
      </c>
    </row>
    <row r="46" spans="2:6" x14ac:dyDescent="0.2">
      <c r="B46" t="s">
        <v>1109</v>
      </c>
      <c r="C46" s="614">
        <v>39100</v>
      </c>
      <c r="F46" s="614">
        <v>39100</v>
      </c>
    </row>
    <row r="47" spans="2:6" x14ac:dyDescent="0.2">
      <c r="B47" t="s">
        <v>1110</v>
      </c>
      <c r="C47" s="614">
        <v>4723382.4800000004</v>
      </c>
      <c r="F47" s="614">
        <v>4723382.4800000004</v>
      </c>
    </row>
    <row r="48" spans="2:6" x14ac:dyDescent="0.2">
      <c r="B48" t="s">
        <v>1111</v>
      </c>
      <c r="C48" s="614">
        <v>1710618.2</v>
      </c>
      <c r="F48" s="614">
        <v>1710618.2</v>
      </c>
    </row>
    <row r="49" spans="2:7" x14ac:dyDescent="0.2">
      <c r="B49" t="s">
        <v>1112</v>
      </c>
      <c r="C49" s="614">
        <v>458013.45</v>
      </c>
      <c r="F49" s="614">
        <v>458013.45</v>
      </c>
    </row>
    <row r="50" spans="2:7" x14ac:dyDescent="0.2">
      <c r="B50" t="s">
        <v>1113</v>
      </c>
      <c r="C50" s="614">
        <v>1639414.32</v>
      </c>
      <c r="F50" s="614">
        <v>1639414.32</v>
      </c>
    </row>
    <row r="51" spans="2:7" x14ac:dyDescent="0.2">
      <c r="B51" t="s">
        <v>1114</v>
      </c>
      <c r="C51" s="614">
        <v>1520869.07</v>
      </c>
      <c r="F51" s="614">
        <v>1520869.07</v>
      </c>
    </row>
    <row r="52" spans="2:7" x14ac:dyDescent="0.2">
      <c r="B52" t="s">
        <v>1115</v>
      </c>
      <c r="C52" s="614">
        <v>26352.14</v>
      </c>
      <c r="F52" s="614">
        <v>26352.14</v>
      </c>
    </row>
    <row r="53" spans="2:7" x14ac:dyDescent="0.2">
      <c r="B53" t="s">
        <v>1116</v>
      </c>
      <c r="C53" s="614">
        <v>2430593.9500000002</v>
      </c>
      <c r="D53" s="614">
        <v>2055750</v>
      </c>
      <c r="F53" s="614">
        <v>4486343.95</v>
      </c>
    </row>
    <row r="54" spans="2:7" x14ac:dyDescent="0.2">
      <c r="B54" t="s">
        <v>1117</v>
      </c>
      <c r="C54" s="614">
        <v>14872.63</v>
      </c>
      <c r="F54" s="614">
        <v>14872.63</v>
      </c>
    </row>
    <row r="55" spans="2:7" x14ac:dyDescent="0.2">
      <c r="B55" t="s">
        <v>1118</v>
      </c>
      <c r="C55" s="614">
        <v>832891.37</v>
      </c>
      <c r="F55" s="614">
        <v>832891.37</v>
      </c>
    </row>
    <row r="56" spans="2:7" x14ac:dyDescent="0.2">
      <c r="B56" t="s">
        <v>1119</v>
      </c>
      <c r="C56" s="614">
        <v>7574.81</v>
      </c>
      <c r="F56" s="614">
        <v>7574.81</v>
      </c>
    </row>
    <row r="57" spans="2:7" x14ac:dyDescent="0.2">
      <c r="B57" t="s">
        <v>1120</v>
      </c>
      <c r="C57" s="614">
        <v>9020</v>
      </c>
      <c r="F57" s="614">
        <v>9020</v>
      </c>
    </row>
    <row r="58" spans="2:7" x14ac:dyDescent="0.2">
      <c r="B58" t="s">
        <v>1121</v>
      </c>
      <c r="C58" s="614">
        <v>88673.43</v>
      </c>
      <c r="F58" s="614">
        <v>88673.43</v>
      </c>
    </row>
    <row r="59" spans="2:7" x14ac:dyDescent="0.2">
      <c r="B59" t="s">
        <v>1122</v>
      </c>
      <c r="C59" s="614">
        <v>-15551435.199999999</v>
      </c>
      <c r="G59" s="614">
        <v>15551435.199999999</v>
      </c>
    </row>
    <row r="60" spans="2:7" x14ac:dyDescent="0.2">
      <c r="B60" t="s">
        <v>1123</v>
      </c>
      <c r="C60" s="614">
        <v>-10333085.369999999</v>
      </c>
      <c r="G60" s="614">
        <v>10333085.369999999</v>
      </c>
    </row>
    <row r="61" spans="2:7" x14ac:dyDescent="0.2">
      <c r="B61" t="s">
        <v>1124</v>
      </c>
      <c r="C61" s="614">
        <v>-13562.46</v>
      </c>
      <c r="G61" s="614">
        <v>13562.46</v>
      </c>
    </row>
    <row r="62" spans="2:7" x14ac:dyDescent="0.2">
      <c r="B62" t="s">
        <v>1125</v>
      </c>
      <c r="C62" s="614">
        <v>-9020</v>
      </c>
      <c r="G62" s="614">
        <v>9020</v>
      </c>
    </row>
    <row r="63" spans="2:7" x14ac:dyDescent="0.2">
      <c r="B63" t="s">
        <v>1126</v>
      </c>
      <c r="C63" s="614">
        <v>-9229867.0399999991</v>
      </c>
      <c r="G63" s="614">
        <v>9229867.0399999991</v>
      </c>
    </row>
    <row r="64" spans="2:7" x14ac:dyDescent="0.2">
      <c r="B64" t="s">
        <v>1127</v>
      </c>
      <c r="C64" s="614">
        <v>-875749.53</v>
      </c>
      <c r="G64" s="614">
        <v>875749.53</v>
      </c>
    </row>
    <row r="65" spans="2:7" x14ac:dyDescent="0.2">
      <c r="B65" t="s">
        <v>1128</v>
      </c>
      <c r="C65" s="614">
        <v>-616669.79</v>
      </c>
      <c r="G65" s="614">
        <v>616669.79</v>
      </c>
    </row>
    <row r="66" spans="2:7" x14ac:dyDescent="0.2">
      <c r="B66" t="s">
        <v>1129</v>
      </c>
      <c r="C66" s="614">
        <v>-58204.13</v>
      </c>
      <c r="G66" s="614">
        <v>58204.13</v>
      </c>
    </row>
    <row r="67" spans="2:7" x14ac:dyDescent="0.2">
      <c r="B67" t="s">
        <v>1130</v>
      </c>
      <c r="C67" s="614">
        <v>-186702.95</v>
      </c>
      <c r="G67" s="614">
        <v>186702.95</v>
      </c>
    </row>
    <row r="68" spans="2:7" x14ac:dyDescent="0.2">
      <c r="B68" t="s">
        <v>1131</v>
      </c>
      <c r="C68" s="614">
        <v>-3983618.49</v>
      </c>
      <c r="G68" s="614">
        <v>3983618.49</v>
      </c>
    </row>
    <row r="69" spans="2:7" x14ac:dyDescent="0.2">
      <c r="B69" t="s">
        <v>1132</v>
      </c>
      <c r="C69" s="614">
        <v>-4412003.05</v>
      </c>
      <c r="G69" s="614">
        <v>4412003.05</v>
      </c>
    </row>
    <row r="70" spans="2:7" x14ac:dyDescent="0.2">
      <c r="B70" t="s">
        <v>1133</v>
      </c>
      <c r="C70" s="614">
        <v>-1339.65</v>
      </c>
      <c r="G70" s="614">
        <v>1339.65</v>
      </c>
    </row>
    <row r="71" spans="2:7" x14ac:dyDescent="0.2">
      <c r="B71" t="s">
        <v>1134</v>
      </c>
      <c r="C71" s="614">
        <v>-39100</v>
      </c>
      <c r="G71" s="614">
        <v>39100</v>
      </c>
    </row>
    <row r="72" spans="2:7" x14ac:dyDescent="0.2">
      <c r="B72" t="s">
        <v>1135</v>
      </c>
      <c r="C72" s="614">
        <v>-4400706.3899999997</v>
      </c>
      <c r="G72" s="614">
        <v>4400706.3899999997</v>
      </c>
    </row>
    <row r="73" spans="2:7" x14ac:dyDescent="0.2">
      <c r="B73" t="s">
        <v>1136</v>
      </c>
      <c r="C73" s="614">
        <v>-894384.31</v>
      </c>
      <c r="G73" s="614">
        <v>894384.31</v>
      </c>
    </row>
    <row r="74" spans="2:7" x14ac:dyDescent="0.2">
      <c r="B74" t="s">
        <v>1137</v>
      </c>
      <c r="C74" s="614">
        <v>-2036250.58</v>
      </c>
      <c r="G74" s="614">
        <v>2036250.58</v>
      </c>
    </row>
    <row r="75" spans="2:7" x14ac:dyDescent="0.2">
      <c r="B75" t="s">
        <v>1138</v>
      </c>
      <c r="C75" s="614">
        <v>-311461.43</v>
      </c>
      <c r="G75" s="614">
        <v>311461.43</v>
      </c>
    </row>
    <row r="76" spans="2:7" x14ac:dyDescent="0.2">
      <c r="B76" t="s">
        <v>1139</v>
      </c>
      <c r="C76" s="614">
        <v>-1630116.67</v>
      </c>
      <c r="G76" s="614">
        <v>1630116.67</v>
      </c>
    </row>
    <row r="77" spans="2:7" x14ac:dyDescent="0.2">
      <c r="B77" t="s">
        <v>1140</v>
      </c>
      <c r="C77" s="614">
        <v>-463065.83</v>
      </c>
      <c r="G77" s="614">
        <v>463065.83</v>
      </c>
    </row>
    <row r="78" spans="2:7" x14ac:dyDescent="0.2">
      <c r="B78" t="s">
        <v>1141</v>
      </c>
      <c r="C78" s="614">
        <v>-85406.83</v>
      </c>
      <c r="G78" s="614">
        <v>85406.83</v>
      </c>
    </row>
    <row r="79" spans="2:7" x14ac:dyDescent="0.2">
      <c r="B79" t="s">
        <v>1142</v>
      </c>
      <c r="D79" s="614">
        <v>2085426.4</v>
      </c>
      <c r="E79" s="614">
        <v>2085426.4</v>
      </c>
    </row>
    <row r="80" spans="2:7" x14ac:dyDescent="0.2">
      <c r="B80" t="s">
        <v>1143</v>
      </c>
      <c r="C80" s="614">
        <v>-158245.71</v>
      </c>
      <c r="D80" s="614">
        <v>158245.71</v>
      </c>
      <c r="E80" s="614">
        <v>177149.06</v>
      </c>
      <c r="G80" s="614">
        <v>177149.06</v>
      </c>
    </row>
    <row r="81" spans="2:8" x14ac:dyDescent="0.2">
      <c r="B81" t="s">
        <v>1144</v>
      </c>
      <c r="C81" s="614">
        <v>-203349.64</v>
      </c>
      <c r="D81" s="614">
        <v>203349.64</v>
      </c>
      <c r="E81" s="614">
        <v>106186.91</v>
      </c>
      <c r="G81" s="614">
        <v>106186.91</v>
      </c>
    </row>
    <row r="82" spans="2:8" x14ac:dyDescent="0.2">
      <c r="B82" t="s">
        <v>1145</v>
      </c>
      <c r="C82" s="614">
        <v>-209195.25</v>
      </c>
      <c r="D82" s="614">
        <v>209195.25</v>
      </c>
      <c r="E82" s="614">
        <v>109242.74</v>
      </c>
      <c r="G82" s="614">
        <v>109242.74</v>
      </c>
    </row>
    <row r="83" spans="2:8" x14ac:dyDescent="0.2">
      <c r="B83" t="s">
        <v>1146</v>
      </c>
      <c r="C83" s="614">
        <v>-6177</v>
      </c>
      <c r="D83" s="614">
        <v>5329882.4400000004</v>
      </c>
      <c r="E83" s="614">
        <v>5323705.4400000004</v>
      </c>
    </row>
    <row r="84" spans="2:8" x14ac:dyDescent="0.2">
      <c r="B84" t="s">
        <v>1356</v>
      </c>
      <c r="D84" s="614">
        <v>86203.43</v>
      </c>
      <c r="E84" s="614">
        <v>86203.43</v>
      </c>
    </row>
    <row r="85" spans="2:8" x14ac:dyDescent="0.2">
      <c r="B85" t="s">
        <v>1147</v>
      </c>
      <c r="C85" s="614">
        <v>-340115.95</v>
      </c>
      <c r="D85" s="614">
        <v>340118</v>
      </c>
      <c r="E85" s="614">
        <v>336632.25</v>
      </c>
      <c r="G85" s="614">
        <v>336630.2</v>
      </c>
    </row>
    <row r="86" spans="2:8" x14ac:dyDescent="0.2">
      <c r="B86" t="s">
        <v>1148</v>
      </c>
      <c r="C86" s="614">
        <v>-38429</v>
      </c>
      <c r="D86" s="614">
        <v>39082.629999999997</v>
      </c>
      <c r="E86" s="614">
        <v>44502.38</v>
      </c>
      <c r="G86" s="614">
        <v>43848.75</v>
      </c>
    </row>
    <row r="87" spans="2:8" x14ac:dyDescent="0.2">
      <c r="B87" t="s">
        <v>1357</v>
      </c>
      <c r="D87">
        <v>19.96</v>
      </c>
      <c r="E87">
        <v>70.489999999999995</v>
      </c>
      <c r="G87">
        <v>50.53</v>
      </c>
    </row>
    <row r="88" spans="2:8" x14ac:dyDescent="0.2">
      <c r="B88" t="s">
        <v>1149</v>
      </c>
      <c r="C88" s="614">
        <v>-9610.92</v>
      </c>
      <c r="D88" s="614">
        <v>9770.41</v>
      </c>
      <c r="E88" s="614">
        <v>11125.7</v>
      </c>
      <c r="G88" s="614">
        <v>10966.21</v>
      </c>
    </row>
    <row r="89" spans="2:8" x14ac:dyDescent="0.2">
      <c r="B89" t="s">
        <v>1358</v>
      </c>
      <c r="D89">
        <v>31.93</v>
      </c>
      <c r="E89">
        <v>112.76</v>
      </c>
      <c r="G89">
        <v>80.83</v>
      </c>
    </row>
    <row r="90" spans="2:8" x14ac:dyDescent="0.2">
      <c r="B90" t="s">
        <v>1150</v>
      </c>
      <c r="C90" s="614">
        <v>-107930.8</v>
      </c>
      <c r="D90" s="614">
        <v>74013.22</v>
      </c>
      <c r="E90" s="614">
        <v>55237.83</v>
      </c>
      <c r="G90" s="614">
        <v>89155.41</v>
      </c>
    </row>
    <row r="91" spans="2:8" x14ac:dyDescent="0.2">
      <c r="B91" t="s">
        <v>1151</v>
      </c>
      <c r="C91" s="614">
        <v>-193202.95</v>
      </c>
      <c r="D91" s="614">
        <v>166758.25</v>
      </c>
      <c r="E91" s="614">
        <v>84197.67</v>
      </c>
      <c r="G91" s="614">
        <v>110642.37</v>
      </c>
    </row>
    <row r="92" spans="2:8" x14ac:dyDescent="0.2">
      <c r="B92" t="s">
        <v>1152</v>
      </c>
      <c r="C92" s="614">
        <v>-4469.55</v>
      </c>
      <c r="D92" s="614">
        <v>1226</v>
      </c>
      <c r="E92">
        <v>783.68</v>
      </c>
      <c r="G92" s="614">
        <v>4027.23</v>
      </c>
    </row>
    <row r="93" spans="2:8" x14ac:dyDescent="0.2">
      <c r="B93" t="s">
        <v>1153</v>
      </c>
      <c r="C93">
        <v>704.13</v>
      </c>
      <c r="E93" s="614">
        <v>1226</v>
      </c>
      <c r="G93">
        <v>521.87</v>
      </c>
    </row>
    <row r="94" spans="2:8" x14ac:dyDescent="0.2">
      <c r="B94" t="s">
        <v>1154</v>
      </c>
      <c r="C94" s="614">
        <v>-65990</v>
      </c>
      <c r="D94" s="614">
        <v>65990</v>
      </c>
      <c r="E94" s="614">
        <v>65365</v>
      </c>
      <c r="G94" s="614">
        <v>65365</v>
      </c>
    </row>
    <row r="95" spans="2:8" ht="13.2" x14ac:dyDescent="0.25">
      <c r="B95" t="s">
        <v>1155</v>
      </c>
      <c r="D95" s="614">
        <v>4413.29</v>
      </c>
      <c r="E95" s="614">
        <v>4413.29</v>
      </c>
      <c r="H95" s="580">
        <v>6</v>
      </c>
    </row>
    <row r="96" spans="2:8" x14ac:dyDescent="0.2">
      <c r="B96" t="s">
        <v>1156</v>
      </c>
      <c r="D96" s="614">
        <v>41239</v>
      </c>
      <c r="E96" s="614">
        <v>41239</v>
      </c>
    </row>
    <row r="97" spans="2:7" x14ac:dyDescent="0.2">
      <c r="B97" t="s">
        <v>1157</v>
      </c>
      <c r="C97" s="614">
        <v>-1138.21</v>
      </c>
      <c r="G97" s="614">
        <v>1138.21</v>
      </c>
    </row>
    <row r="98" spans="2:7" x14ac:dyDescent="0.2">
      <c r="B98" t="s">
        <v>1158</v>
      </c>
      <c r="C98" s="614">
        <v>-4466.78</v>
      </c>
      <c r="G98" s="614">
        <v>4466.78</v>
      </c>
    </row>
    <row r="99" spans="2:7" x14ac:dyDescent="0.2">
      <c r="B99" t="s">
        <v>1159</v>
      </c>
      <c r="C99" s="614">
        <v>-17657.439999999999</v>
      </c>
      <c r="G99" s="614">
        <v>17657.439999999999</v>
      </c>
    </row>
    <row r="100" spans="2:7" x14ac:dyDescent="0.2">
      <c r="B100" t="s">
        <v>1359</v>
      </c>
      <c r="D100" s="614">
        <v>125862.07</v>
      </c>
      <c r="E100" s="614">
        <v>251724.14</v>
      </c>
      <c r="G100" s="614">
        <v>125862.07</v>
      </c>
    </row>
    <row r="101" spans="2:7" x14ac:dyDescent="0.2">
      <c r="B101" t="s">
        <v>1160</v>
      </c>
      <c r="C101" s="614">
        <v>-3126</v>
      </c>
      <c r="G101" s="614">
        <v>3126</v>
      </c>
    </row>
    <row r="102" spans="2:7" x14ac:dyDescent="0.2">
      <c r="B102" t="s">
        <v>1161</v>
      </c>
      <c r="C102" s="614">
        <v>-4137482.29</v>
      </c>
      <c r="G102" s="614">
        <v>4137482.29</v>
      </c>
    </row>
    <row r="103" spans="2:7" x14ac:dyDescent="0.2">
      <c r="B103" t="s">
        <v>1162</v>
      </c>
      <c r="D103" s="614">
        <v>92731.63</v>
      </c>
      <c r="E103" s="614">
        <v>94531.63</v>
      </c>
      <c r="G103" s="614">
        <v>1800</v>
      </c>
    </row>
    <row r="104" spans="2:7" x14ac:dyDescent="0.2">
      <c r="B104" t="s">
        <v>1163</v>
      </c>
      <c r="C104" s="614">
        <v>-7710.16</v>
      </c>
      <c r="G104" s="614">
        <v>7710.16</v>
      </c>
    </row>
    <row r="105" spans="2:7" x14ac:dyDescent="0.2">
      <c r="B105" t="s">
        <v>1164</v>
      </c>
      <c r="C105" s="614">
        <v>21374.59</v>
      </c>
      <c r="F105" s="614">
        <v>21374.59</v>
      </c>
    </row>
    <row r="106" spans="2:7" x14ac:dyDescent="0.2">
      <c r="B106" t="s">
        <v>1165</v>
      </c>
      <c r="C106" s="614">
        <v>-8009888.6500000004</v>
      </c>
      <c r="D106" s="614">
        <v>125862.07</v>
      </c>
      <c r="E106" s="614">
        <v>125862.07</v>
      </c>
      <c r="G106" s="614">
        <v>8009888.6500000004</v>
      </c>
    </row>
    <row r="107" spans="2:7" x14ac:dyDescent="0.2">
      <c r="B107" t="s">
        <v>1166</v>
      </c>
      <c r="C107" s="614">
        <v>-21602667.309999999</v>
      </c>
      <c r="G107" s="614">
        <v>21602667.309999999</v>
      </c>
    </row>
    <row r="108" spans="2:7" x14ac:dyDescent="0.2">
      <c r="B108" t="s">
        <v>1167</v>
      </c>
      <c r="C108" s="614">
        <v>-67932.22</v>
      </c>
      <c r="G108" s="614">
        <v>67932.22</v>
      </c>
    </row>
    <row r="109" spans="2:7" x14ac:dyDescent="0.2">
      <c r="B109" t="s">
        <v>1168</v>
      </c>
      <c r="C109" s="614">
        <v>-730474</v>
      </c>
      <c r="G109" s="614">
        <v>730474</v>
      </c>
    </row>
    <row r="110" spans="2:7" x14ac:dyDescent="0.2">
      <c r="B110" t="s">
        <v>1169</v>
      </c>
      <c r="C110" s="614">
        <v>-96922554.609999999</v>
      </c>
      <c r="G110" s="614">
        <v>96922554.609999999</v>
      </c>
    </row>
    <row r="111" spans="2:7" x14ac:dyDescent="0.2">
      <c r="B111" t="s">
        <v>1170</v>
      </c>
      <c r="C111" s="614">
        <v>-23719542.530000001</v>
      </c>
      <c r="G111" s="614">
        <v>23719542.530000001</v>
      </c>
    </row>
    <row r="112" spans="2:7" x14ac:dyDescent="0.2">
      <c r="B112" t="s">
        <v>1171</v>
      </c>
      <c r="C112" s="614">
        <v>-578389.13</v>
      </c>
      <c r="G112" s="614">
        <v>578389.13</v>
      </c>
    </row>
    <row r="113" spans="2:7" x14ac:dyDescent="0.2">
      <c r="B113" t="s">
        <v>1172</v>
      </c>
      <c r="C113" s="614">
        <v>-2623728.62</v>
      </c>
      <c r="G113" s="614">
        <v>2623728.62</v>
      </c>
    </row>
    <row r="114" spans="2:7" x14ac:dyDescent="0.2">
      <c r="B114" t="s">
        <v>1173</v>
      </c>
      <c r="C114" s="614">
        <v>-1441113.13</v>
      </c>
      <c r="G114" s="614">
        <v>1441113.13</v>
      </c>
    </row>
    <row r="115" spans="2:7" x14ac:dyDescent="0.2">
      <c r="B115" t="s">
        <v>1174</v>
      </c>
      <c r="C115" s="614">
        <v>-2835934.89</v>
      </c>
      <c r="G115" s="614">
        <v>2835934.89</v>
      </c>
    </row>
    <row r="116" spans="2:7" x14ac:dyDescent="0.2">
      <c r="B116" t="s">
        <v>1175</v>
      </c>
      <c r="C116" s="614">
        <v>-3797463.44</v>
      </c>
      <c r="G116" s="614">
        <v>3797463.44</v>
      </c>
    </row>
    <row r="117" spans="2:7" x14ac:dyDescent="0.2">
      <c r="B117" t="s">
        <v>1176</v>
      </c>
      <c r="C117" s="614">
        <v>-2855982.34</v>
      </c>
      <c r="G117" s="614">
        <v>2855982.34</v>
      </c>
    </row>
    <row r="118" spans="2:7" x14ac:dyDescent="0.2">
      <c r="B118" t="s">
        <v>1177</v>
      </c>
      <c r="C118" s="614">
        <v>96574.21</v>
      </c>
      <c r="F118" s="614">
        <v>96574.21</v>
      </c>
    </row>
    <row r="119" spans="2:7" x14ac:dyDescent="0.2">
      <c r="B119" t="s">
        <v>1178</v>
      </c>
      <c r="C119" s="614">
        <v>4926067.33</v>
      </c>
      <c r="F119" s="614">
        <v>4926067.33</v>
      </c>
    </row>
    <row r="120" spans="2:7" x14ac:dyDescent="0.2">
      <c r="B120" t="s">
        <v>1179</v>
      </c>
      <c r="C120" s="614">
        <v>-1321604.8700000001</v>
      </c>
      <c r="G120" s="614">
        <v>1321604.8700000001</v>
      </c>
    </row>
    <row r="121" spans="2:7" x14ac:dyDescent="0.2">
      <c r="B121" t="s">
        <v>1180</v>
      </c>
      <c r="C121" s="614">
        <v>-188921.55</v>
      </c>
      <c r="G121" s="614">
        <v>188921.55</v>
      </c>
    </row>
    <row r="122" spans="2:7" x14ac:dyDescent="0.2">
      <c r="B122" t="s">
        <v>1181</v>
      </c>
      <c r="C122" s="614">
        <v>-30418.19</v>
      </c>
      <c r="G122" s="614">
        <v>30418.19</v>
      </c>
    </row>
    <row r="123" spans="2:7" x14ac:dyDescent="0.2">
      <c r="B123" t="s">
        <v>1182</v>
      </c>
      <c r="C123" s="614">
        <v>9555687.7400000002</v>
      </c>
      <c r="F123" s="614">
        <v>9555687.7400000002</v>
      </c>
    </row>
    <row r="124" spans="2:7" x14ac:dyDescent="0.2">
      <c r="B124" t="s">
        <v>1183</v>
      </c>
      <c r="C124" s="614">
        <v>7870532.1699999999</v>
      </c>
      <c r="F124" s="614">
        <v>7870532.1699999999</v>
      </c>
    </row>
    <row r="125" spans="2:7" x14ac:dyDescent="0.2">
      <c r="B125" t="s">
        <v>1184</v>
      </c>
      <c r="C125" s="614">
        <v>6325242.6500000004</v>
      </c>
      <c r="F125" s="614">
        <v>6325242.6500000004</v>
      </c>
    </row>
    <row r="126" spans="2:7" x14ac:dyDescent="0.2">
      <c r="B126" t="s">
        <v>1185</v>
      </c>
      <c r="C126" s="614">
        <v>14004518.77</v>
      </c>
      <c r="F126" s="614">
        <v>14004518.77</v>
      </c>
    </row>
    <row r="127" spans="2:7" x14ac:dyDescent="0.2">
      <c r="B127" t="s">
        <v>1186</v>
      </c>
      <c r="C127" s="614">
        <v>743959.54</v>
      </c>
      <c r="F127" s="614">
        <v>743959.54</v>
      </c>
    </row>
    <row r="128" spans="2:7" x14ac:dyDescent="0.2">
      <c r="B128" t="s">
        <v>1187</v>
      </c>
      <c r="C128" s="614">
        <v>12072233.859999999</v>
      </c>
      <c r="F128" s="614">
        <v>12072233.859999999</v>
      </c>
    </row>
    <row r="129" spans="2:7" x14ac:dyDescent="0.2">
      <c r="B129" t="s">
        <v>1188</v>
      </c>
      <c r="C129" s="614">
        <v>5636154.4199999999</v>
      </c>
      <c r="F129" s="614">
        <v>5636154.4199999999</v>
      </c>
    </row>
    <row r="130" spans="2:7" x14ac:dyDescent="0.2">
      <c r="B130" t="s">
        <v>1189</v>
      </c>
      <c r="C130" s="614">
        <v>6056589.6100000003</v>
      </c>
      <c r="F130" s="614">
        <v>6056589.6100000003</v>
      </c>
    </row>
    <row r="131" spans="2:7" x14ac:dyDescent="0.2">
      <c r="B131" t="s">
        <v>1190</v>
      </c>
      <c r="C131" s="614">
        <v>5505401.7999999998</v>
      </c>
      <c r="F131" s="614">
        <v>5505401.7999999998</v>
      </c>
    </row>
    <row r="132" spans="2:7" x14ac:dyDescent="0.2">
      <c r="B132" t="s">
        <v>1191</v>
      </c>
      <c r="C132" s="614">
        <v>7716661.7400000002</v>
      </c>
      <c r="F132" s="614">
        <v>7716661.7400000002</v>
      </c>
    </row>
    <row r="133" spans="2:7" x14ac:dyDescent="0.2">
      <c r="B133" t="s">
        <v>1192</v>
      </c>
      <c r="C133" s="614">
        <v>8041381.5700000003</v>
      </c>
      <c r="F133" s="614">
        <v>8041381.5700000003</v>
      </c>
    </row>
    <row r="134" spans="2:7" x14ac:dyDescent="0.2">
      <c r="B134" t="s">
        <v>1271</v>
      </c>
      <c r="C134" s="614">
        <v>10738528.66</v>
      </c>
      <c r="F134" s="614">
        <v>10738528.66</v>
      </c>
    </row>
    <row r="135" spans="2:7" x14ac:dyDescent="0.2">
      <c r="B135" t="s">
        <v>1193</v>
      </c>
      <c r="C135" s="614">
        <v>-3296991.52</v>
      </c>
      <c r="G135" s="614">
        <v>3296991.52</v>
      </c>
    </row>
    <row r="136" spans="2:7" x14ac:dyDescent="0.2">
      <c r="B136" t="s">
        <v>1194</v>
      </c>
      <c r="C136" s="614">
        <v>-17318120.739999998</v>
      </c>
      <c r="G136" s="614">
        <v>17318120.739999998</v>
      </c>
    </row>
    <row r="137" spans="2:7" x14ac:dyDescent="0.2">
      <c r="B137" t="s">
        <v>1195</v>
      </c>
      <c r="C137" s="614">
        <v>-3819726.8</v>
      </c>
      <c r="G137" s="614">
        <v>3819726.8</v>
      </c>
    </row>
    <row r="138" spans="2:7" x14ac:dyDescent="0.2">
      <c r="B138" t="s">
        <v>1196</v>
      </c>
      <c r="C138" s="614">
        <v>-17104865.5</v>
      </c>
      <c r="G138" s="614">
        <v>17104865.5</v>
      </c>
    </row>
    <row r="139" spans="2:7" x14ac:dyDescent="0.2">
      <c r="B139" t="s">
        <v>1197</v>
      </c>
      <c r="C139" s="614">
        <v>-2469700.42</v>
      </c>
      <c r="G139" s="614">
        <v>2469700.42</v>
      </c>
    </row>
    <row r="140" spans="2:7" x14ac:dyDescent="0.2">
      <c r="B140" t="s">
        <v>1198</v>
      </c>
      <c r="C140" s="614">
        <v>-546832.87</v>
      </c>
      <c r="G140" s="614">
        <v>546832.87</v>
      </c>
    </row>
    <row r="141" spans="2:7" x14ac:dyDescent="0.2">
      <c r="B141" t="s">
        <v>1199</v>
      </c>
      <c r="C141" s="614">
        <v>-53344.54</v>
      </c>
      <c r="G141" s="614">
        <v>53344.54</v>
      </c>
    </row>
    <row r="142" spans="2:7" x14ac:dyDescent="0.2">
      <c r="B142" t="s">
        <v>1200</v>
      </c>
      <c r="C142" s="614">
        <v>-48000</v>
      </c>
      <c r="G142" s="614">
        <v>48000</v>
      </c>
    </row>
    <row r="143" spans="2:7" x14ac:dyDescent="0.2">
      <c r="B143" t="s">
        <v>1201</v>
      </c>
      <c r="C143" s="614">
        <v>-1251547.5900000001</v>
      </c>
      <c r="G143" s="614">
        <v>1251547.5900000001</v>
      </c>
    </row>
    <row r="144" spans="2:7" x14ac:dyDescent="0.2">
      <c r="B144" t="s">
        <v>1202</v>
      </c>
      <c r="C144" s="614">
        <v>-1276222.73</v>
      </c>
      <c r="G144" s="614">
        <v>1276222.73</v>
      </c>
    </row>
    <row r="145" spans="2:7" x14ac:dyDescent="0.2">
      <c r="B145" t="s">
        <v>1203</v>
      </c>
      <c r="C145" s="614">
        <v>923843.73</v>
      </c>
      <c r="D145" s="614">
        <v>38872</v>
      </c>
      <c r="F145" s="614">
        <v>962715.73</v>
      </c>
    </row>
    <row r="146" spans="2:7" x14ac:dyDescent="0.2">
      <c r="B146" t="s">
        <v>1294</v>
      </c>
      <c r="C146" s="614">
        <v>-109040</v>
      </c>
      <c r="E146" s="614">
        <v>38872</v>
      </c>
      <c r="G146" s="614">
        <v>147912</v>
      </c>
    </row>
    <row r="147" spans="2:7" x14ac:dyDescent="0.2">
      <c r="B147" t="s">
        <v>1204</v>
      </c>
      <c r="C147" s="614">
        <v>-556809.35</v>
      </c>
      <c r="G147" s="614">
        <v>556809.35</v>
      </c>
    </row>
    <row r="148" spans="2:7" x14ac:dyDescent="0.2">
      <c r="B148" t="s">
        <v>1205</v>
      </c>
      <c r="C148" s="614">
        <v>-1700.78</v>
      </c>
      <c r="G148" s="614">
        <v>1700.78</v>
      </c>
    </row>
    <row r="149" spans="2:7" x14ac:dyDescent="0.2">
      <c r="B149" t="s">
        <v>1206</v>
      </c>
      <c r="C149" s="614">
        <v>-1883253.04</v>
      </c>
      <c r="G149" s="614">
        <v>1883253.04</v>
      </c>
    </row>
    <row r="150" spans="2:7" x14ac:dyDescent="0.2">
      <c r="B150" t="s">
        <v>1207</v>
      </c>
      <c r="C150" s="614">
        <v>-392561.58</v>
      </c>
      <c r="G150" s="614">
        <v>392561.58</v>
      </c>
    </row>
    <row r="151" spans="2:7" x14ac:dyDescent="0.2">
      <c r="B151" t="s">
        <v>1208</v>
      </c>
      <c r="C151" s="614">
        <v>-5815304.4000000004</v>
      </c>
      <c r="G151" s="614">
        <v>5815304.4000000004</v>
      </c>
    </row>
    <row r="152" spans="2:7" x14ac:dyDescent="0.2">
      <c r="B152" t="s">
        <v>1209</v>
      </c>
      <c r="C152" s="614">
        <v>911758.6</v>
      </c>
      <c r="F152" s="614">
        <v>911758.6</v>
      </c>
    </row>
    <row r="153" spans="2:7" x14ac:dyDescent="0.2">
      <c r="B153" t="s">
        <v>1210</v>
      </c>
      <c r="C153" s="614">
        <v>-6272860.5700000003</v>
      </c>
      <c r="G153" s="614">
        <v>6272860.5700000003</v>
      </c>
    </row>
    <row r="154" spans="2:7" x14ac:dyDescent="0.2">
      <c r="B154" t="s">
        <v>1211</v>
      </c>
      <c r="C154" s="614">
        <v>8733102.5299999993</v>
      </c>
      <c r="D154" s="614">
        <v>2055750</v>
      </c>
      <c r="F154" s="614">
        <v>10788852.529999999</v>
      </c>
    </row>
    <row r="155" spans="2:7" x14ac:dyDescent="0.2">
      <c r="B155" t="s">
        <v>1295</v>
      </c>
      <c r="C155" s="614">
        <v>-89723.7</v>
      </c>
      <c r="E155" s="614">
        <v>2055750</v>
      </c>
      <c r="G155" s="614">
        <v>2145473.7000000002</v>
      </c>
    </row>
    <row r="156" spans="2:7" x14ac:dyDescent="0.2">
      <c r="B156" t="s">
        <v>1212</v>
      </c>
      <c r="C156" s="614">
        <v>-24737.22</v>
      </c>
      <c r="G156" s="614">
        <v>24737.22</v>
      </c>
    </row>
    <row r="157" spans="2:7" x14ac:dyDescent="0.2">
      <c r="B157" t="s">
        <v>1213</v>
      </c>
      <c r="C157" s="614">
        <v>-1035182.6</v>
      </c>
      <c r="G157" s="614">
        <v>1035182.6</v>
      </c>
    </row>
    <row r="158" spans="2:7" x14ac:dyDescent="0.2">
      <c r="B158" t="s">
        <v>1214</v>
      </c>
      <c r="C158" s="614">
        <v>59700</v>
      </c>
      <c r="F158" s="614">
        <v>59700</v>
      </c>
    </row>
    <row r="159" spans="2:7" x14ac:dyDescent="0.2">
      <c r="B159" t="s">
        <v>1215</v>
      </c>
      <c r="C159" s="614">
        <v>-59700</v>
      </c>
      <c r="G159" s="614">
        <v>59700</v>
      </c>
    </row>
    <row r="160" spans="2:7" x14ac:dyDescent="0.2">
      <c r="B160" t="s">
        <v>1216</v>
      </c>
      <c r="C160" s="614">
        <v>-110000</v>
      </c>
      <c r="G160" s="614">
        <v>110000</v>
      </c>
    </row>
    <row r="161" spans="2:7" x14ac:dyDescent="0.2">
      <c r="B161" t="s">
        <v>1217</v>
      </c>
      <c r="C161" s="614">
        <v>-7980</v>
      </c>
      <c r="E161" s="614">
        <v>3150</v>
      </c>
      <c r="G161" s="614">
        <v>11130</v>
      </c>
    </row>
    <row r="162" spans="2:7" x14ac:dyDescent="0.2">
      <c r="B162" t="s">
        <v>1218</v>
      </c>
      <c r="C162" s="614">
        <v>-16000</v>
      </c>
      <c r="E162" s="614">
        <v>22500</v>
      </c>
      <c r="G162" s="614">
        <v>38500</v>
      </c>
    </row>
    <row r="163" spans="2:7" x14ac:dyDescent="0.2">
      <c r="B163" t="s">
        <v>1219</v>
      </c>
      <c r="C163" s="614">
        <v>-6890</v>
      </c>
      <c r="E163" s="614">
        <v>1820</v>
      </c>
      <c r="G163" s="614">
        <v>8710</v>
      </c>
    </row>
    <row r="164" spans="2:7" x14ac:dyDescent="0.2">
      <c r="B164" t="s">
        <v>1220</v>
      </c>
      <c r="C164" s="614">
        <v>-45080</v>
      </c>
      <c r="E164" s="614">
        <v>33580</v>
      </c>
      <c r="G164" s="614">
        <v>78660</v>
      </c>
    </row>
    <row r="165" spans="2:7" x14ac:dyDescent="0.2">
      <c r="B165" t="s">
        <v>1221</v>
      </c>
      <c r="C165" s="614">
        <v>-1468725</v>
      </c>
      <c r="E165" s="614">
        <v>14842.5</v>
      </c>
      <c r="G165" s="614">
        <v>1483567.5</v>
      </c>
    </row>
    <row r="166" spans="2:7" x14ac:dyDescent="0.2">
      <c r="B166" t="s">
        <v>1222</v>
      </c>
      <c r="C166" s="614">
        <v>-33086</v>
      </c>
      <c r="G166" s="614">
        <v>33086</v>
      </c>
    </row>
    <row r="167" spans="2:7" x14ac:dyDescent="0.2">
      <c r="B167" t="s">
        <v>1223</v>
      </c>
      <c r="C167">
        <v>-261</v>
      </c>
      <c r="E167">
        <v>783</v>
      </c>
      <c r="G167" s="614">
        <v>1044</v>
      </c>
    </row>
    <row r="168" spans="2:7" x14ac:dyDescent="0.2">
      <c r="B168" t="s">
        <v>1224</v>
      </c>
      <c r="C168" s="614">
        <v>-9396</v>
      </c>
      <c r="E168" s="614">
        <v>5742</v>
      </c>
      <c r="G168" s="614">
        <v>15138</v>
      </c>
    </row>
    <row r="169" spans="2:7" x14ac:dyDescent="0.2">
      <c r="B169" t="s">
        <v>1296</v>
      </c>
      <c r="C169">
        <v>-449</v>
      </c>
      <c r="G169">
        <v>449</v>
      </c>
    </row>
    <row r="170" spans="2:7" x14ac:dyDescent="0.2">
      <c r="B170" t="s">
        <v>1225</v>
      </c>
      <c r="C170" s="614">
        <v>-79728</v>
      </c>
      <c r="G170" s="614">
        <v>79728</v>
      </c>
    </row>
    <row r="171" spans="2:7" x14ac:dyDescent="0.2">
      <c r="B171" t="s">
        <v>1360</v>
      </c>
      <c r="E171" s="614">
        <v>2729167.7</v>
      </c>
      <c r="G171" s="614">
        <v>2729167.7</v>
      </c>
    </row>
    <row r="172" spans="2:7" x14ac:dyDescent="0.2">
      <c r="B172" t="s">
        <v>1361</v>
      </c>
      <c r="E172" s="614">
        <v>137864.17000000001</v>
      </c>
      <c r="G172" s="614">
        <v>137864.17000000001</v>
      </c>
    </row>
    <row r="173" spans="2:7" x14ac:dyDescent="0.2">
      <c r="B173" t="s">
        <v>1362</v>
      </c>
      <c r="E173" s="614">
        <v>468729.13</v>
      </c>
      <c r="G173" s="614">
        <v>468729.13</v>
      </c>
    </row>
    <row r="174" spans="2:7" x14ac:dyDescent="0.2">
      <c r="B174" t="s">
        <v>1226</v>
      </c>
      <c r="C174" s="614">
        <v>-7044890</v>
      </c>
      <c r="E174" s="614">
        <v>3522445</v>
      </c>
      <c r="G174" s="614">
        <v>10567335</v>
      </c>
    </row>
    <row r="175" spans="2:7" x14ac:dyDescent="0.2">
      <c r="B175" t="s">
        <v>1227</v>
      </c>
      <c r="C175" s="614">
        <v>-262065.37</v>
      </c>
      <c r="E175" s="614">
        <v>90797.88</v>
      </c>
      <c r="G175" s="614">
        <v>352863.25</v>
      </c>
    </row>
    <row r="176" spans="2:7" x14ac:dyDescent="0.2">
      <c r="B176" t="s">
        <v>1228</v>
      </c>
      <c r="C176" s="614">
        <v>-1005688.42</v>
      </c>
      <c r="E176" s="614">
        <v>1137990.26</v>
      </c>
      <c r="G176" s="614">
        <v>2143678.6800000002</v>
      </c>
    </row>
    <row r="177" spans="2:8" x14ac:dyDescent="0.2">
      <c r="B177" t="s">
        <v>1229</v>
      </c>
      <c r="C177">
        <v>-7.24</v>
      </c>
      <c r="E177">
        <v>2.2400000000000002</v>
      </c>
      <c r="G177">
        <v>9.48</v>
      </c>
    </row>
    <row r="178" spans="2:8" x14ac:dyDescent="0.2">
      <c r="B178" t="s">
        <v>1230</v>
      </c>
      <c r="C178" s="614">
        <v>-4473</v>
      </c>
      <c r="E178" s="614">
        <v>4898</v>
      </c>
      <c r="G178" s="614">
        <v>9371</v>
      </c>
    </row>
    <row r="179" spans="2:8" x14ac:dyDescent="0.2">
      <c r="B179" t="s">
        <v>1231</v>
      </c>
      <c r="C179" s="614">
        <v>-76200</v>
      </c>
      <c r="G179" s="614">
        <v>76200</v>
      </c>
    </row>
    <row r="180" spans="2:8" x14ac:dyDescent="0.2">
      <c r="B180" t="s">
        <v>1232</v>
      </c>
      <c r="C180" s="614">
        <v>3657881.89</v>
      </c>
      <c r="D180" s="614">
        <v>1816217.12</v>
      </c>
      <c r="F180" s="614">
        <v>5474099.0099999998</v>
      </c>
    </row>
    <row r="181" spans="2:8" x14ac:dyDescent="0.2">
      <c r="B181" t="s">
        <v>1233</v>
      </c>
      <c r="C181" s="614">
        <v>725730.48</v>
      </c>
      <c r="D181" s="614">
        <v>516227.23</v>
      </c>
      <c r="E181" s="614">
        <v>7582.12</v>
      </c>
      <c r="F181" s="614">
        <v>1234375.5900000001</v>
      </c>
    </row>
    <row r="182" spans="2:8" x14ac:dyDescent="0.2">
      <c r="B182" t="s">
        <v>1234</v>
      </c>
      <c r="C182" s="614">
        <v>332848.27</v>
      </c>
      <c r="D182" s="614">
        <v>177149.06</v>
      </c>
      <c r="F182" s="614">
        <v>509997.33</v>
      </c>
    </row>
    <row r="183" spans="2:8" x14ac:dyDescent="0.2">
      <c r="B183" t="s">
        <v>1235</v>
      </c>
      <c r="C183" s="614">
        <v>203349.64</v>
      </c>
      <c r="D183" s="614">
        <v>106186.91</v>
      </c>
      <c r="F183" s="614">
        <v>309536.55</v>
      </c>
    </row>
    <row r="184" spans="2:8" x14ac:dyDescent="0.2">
      <c r="B184" t="s">
        <v>1236</v>
      </c>
      <c r="C184" s="614">
        <v>209195.25</v>
      </c>
      <c r="D184" s="614">
        <v>109242.74</v>
      </c>
      <c r="F184" s="614">
        <v>318437.99</v>
      </c>
    </row>
    <row r="185" spans="2:8" x14ac:dyDescent="0.2">
      <c r="B185" t="s">
        <v>1237</v>
      </c>
      <c r="C185" s="614">
        <v>935293.08</v>
      </c>
      <c r="D185" s="614">
        <v>463707.7</v>
      </c>
      <c r="F185" s="614">
        <v>1399000.78</v>
      </c>
    </row>
    <row r="186" spans="2:8" x14ac:dyDescent="0.2">
      <c r="B186" t="s">
        <v>1297</v>
      </c>
      <c r="C186" s="614">
        <v>52770.91</v>
      </c>
      <c r="D186" s="614">
        <v>127351.23</v>
      </c>
      <c r="E186" s="614">
        <v>58785.58</v>
      </c>
      <c r="F186" s="614">
        <v>121336.56</v>
      </c>
    </row>
    <row r="187" spans="2:8" x14ac:dyDescent="0.2">
      <c r="B187" t="s">
        <v>1298</v>
      </c>
      <c r="C187" s="614">
        <v>4839.78</v>
      </c>
      <c r="D187" s="614">
        <v>21048.37</v>
      </c>
      <c r="F187" s="614">
        <v>25888.15</v>
      </c>
    </row>
    <row r="188" spans="2:8" x14ac:dyDescent="0.2">
      <c r="B188" t="s">
        <v>1238</v>
      </c>
      <c r="C188">
        <v>665</v>
      </c>
      <c r="D188" s="614">
        <v>19610</v>
      </c>
      <c r="F188" s="614">
        <v>20275</v>
      </c>
    </row>
    <row r="189" spans="2:8" x14ac:dyDescent="0.2">
      <c r="B189" t="s">
        <v>1299</v>
      </c>
      <c r="C189" s="614">
        <v>54190.09</v>
      </c>
      <c r="D189" s="614">
        <v>29984.21</v>
      </c>
      <c r="F189" s="614">
        <v>84174.3</v>
      </c>
    </row>
    <row r="190" spans="2:8" x14ac:dyDescent="0.2">
      <c r="B190" t="s">
        <v>1239</v>
      </c>
      <c r="C190" s="614">
        <v>7961.19</v>
      </c>
      <c r="D190" s="614">
        <v>18013.16</v>
      </c>
      <c r="E190" s="614">
        <v>1883.82</v>
      </c>
      <c r="F190" s="614">
        <v>24090.53</v>
      </c>
    </row>
    <row r="191" spans="2:8" x14ac:dyDescent="0.2">
      <c r="B191" t="s">
        <v>1300</v>
      </c>
      <c r="C191" s="614">
        <v>10059.09</v>
      </c>
      <c r="D191" s="614">
        <v>16279.77</v>
      </c>
      <c r="F191" s="614">
        <v>26338.86</v>
      </c>
    </row>
    <row r="192" spans="2:8" ht="13.2" x14ac:dyDescent="0.25">
      <c r="B192" t="s">
        <v>1301</v>
      </c>
      <c r="C192" s="614">
        <v>8043.79</v>
      </c>
      <c r="D192" s="614">
        <v>15714.75</v>
      </c>
      <c r="F192" s="614">
        <v>23758.54</v>
      </c>
      <c r="H192" s="580">
        <v>7</v>
      </c>
    </row>
    <row r="193" spans="2:6" x14ac:dyDescent="0.2">
      <c r="B193" t="s">
        <v>1363</v>
      </c>
      <c r="D193" s="614">
        <v>15372</v>
      </c>
      <c r="F193" s="614">
        <v>15372</v>
      </c>
    </row>
    <row r="194" spans="2:6" x14ac:dyDescent="0.2">
      <c r="B194" t="s">
        <v>1364</v>
      </c>
      <c r="D194" s="614">
        <v>1950</v>
      </c>
      <c r="F194" s="614">
        <v>1950</v>
      </c>
    </row>
    <row r="195" spans="2:6" x14ac:dyDescent="0.2">
      <c r="B195" t="s">
        <v>1302</v>
      </c>
      <c r="C195" s="614">
        <v>13050</v>
      </c>
      <c r="F195" s="614">
        <v>13050</v>
      </c>
    </row>
    <row r="196" spans="2:6" x14ac:dyDescent="0.2">
      <c r="B196" t="s">
        <v>1365</v>
      </c>
      <c r="D196" s="614">
        <v>23709</v>
      </c>
      <c r="F196" s="614">
        <v>23709</v>
      </c>
    </row>
    <row r="197" spans="2:6" x14ac:dyDescent="0.2">
      <c r="B197" t="s">
        <v>1240</v>
      </c>
      <c r="C197" s="614">
        <v>42769.69</v>
      </c>
      <c r="D197" s="614">
        <v>23069.96</v>
      </c>
      <c r="F197" s="614">
        <v>65839.649999999994</v>
      </c>
    </row>
    <row r="198" spans="2:6" x14ac:dyDescent="0.2">
      <c r="B198" t="s">
        <v>1303</v>
      </c>
      <c r="C198" s="614">
        <v>4989.07</v>
      </c>
      <c r="F198" s="614">
        <v>4989.07</v>
      </c>
    </row>
    <row r="199" spans="2:6" x14ac:dyDescent="0.2">
      <c r="B199" t="s">
        <v>1366</v>
      </c>
      <c r="D199">
        <v>835.46</v>
      </c>
      <c r="F199">
        <v>835.46</v>
      </c>
    </row>
    <row r="200" spans="2:6" x14ac:dyDescent="0.2">
      <c r="B200" t="s">
        <v>1367</v>
      </c>
      <c r="D200" s="614">
        <v>6500</v>
      </c>
      <c r="F200" s="614">
        <v>6500</v>
      </c>
    </row>
    <row r="201" spans="2:6" x14ac:dyDescent="0.2">
      <c r="B201" t="s">
        <v>1368</v>
      </c>
      <c r="D201" s="614">
        <v>3486.63</v>
      </c>
      <c r="F201" s="614">
        <v>3486.63</v>
      </c>
    </row>
    <row r="202" spans="2:6" x14ac:dyDescent="0.2">
      <c r="B202" t="s">
        <v>1369</v>
      </c>
      <c r="D202" s="614">
        <v>35850.410000000003</v>
      </c>
      <c r="F202" s="614">
        <v>35850.410000000003</v>
      </c>
    </row>
    <row r="203" spans="2:6" x14ac:dyDescent="0.2">
      <c r="B203" t="s">
        <v>1241</v>
      </c>
      <c r="C203" s="614">
        <v>88968</v>
      </c>
      <c r="D203" s="614">
        <v>50386</v>
      </c>
      <c r="F203" s="614">
        <v>139354</v>
      </c>
    </row>
    <row r="204" spans="2:6" x14ac:dyDescent="0.2">
      <c r="B204" t="s">
        <v>1242</v>
      </c>
      <c r="C204" s="614">
        <v>10850.03</v>
      </c>
      <c r="D204" s="614">
        <v>5423.52</v>
      </c>
      <c r="F204" s="614">
        <v>16273.55</v>
      </c>
    </row>
    <row r="205" spans="2:6" x14ac:dyDescent="0.2">
      <c r="B205" t="s">
        <v>1243</v>
      </c>
      <c r="C205" s="614">
        <v>59999</v>
      </c>
      <c r="D205" s="614">
        <v>30000</v>
      </c>
      <c r="F205" s="614">
        <v>89999</v>
      </c>
    </row>
    <row r="206" spans="2:6" x14ac:dyDescent="0.2">
      <c r="B206" t="s">
        <v>1244</v>
      </c>
      <c r="C206" s="614">
        <v>8730</v>
      </c>
      <c r="D206" s="614">
        <v>15219</v>
      </c>
      <c r="F206" s="614">
        <v>23949</v>
      </c>
    </row>
    <row r="207" spans="2:6" x14ac:dyDescent="0.2">
      <c r="B207" t="s">
        <v>1370</v>
      </c>
      <c r="D207">
        <v>522</v>
      </c>
      <c r="F207">
        <v>522</v>
      </c>
    </row>
    <row r="208" spans="2:6" x14ac:dyDescent="0.2">
      <c r="B208" t="s">
        <v>1304</v>
      </c>
      <c r="C208" s="614">
        <v>5853.12</v>
      </c>
      <c r="D208" s="614">
        <v>5127.82</v>
      </c>
      <c r="F208" s="614">
        <v>10980.94</v>
      </c>
    </row>
    <row r="209" spans="2:6" x14ac:dyDescent="0.2">
      <c r="B209" t="s">
        <v>1305</v>
      </c>
      <c r="C209" s="614">
        <v>173259.07</v>
      </c>
      <c r="D209" s="614">
        <v>173259.07</v>
      </c>
      <c r="F209" s="614">
        <v>346518.14</v>
      </c>
    </row>
    <row r="210" spans="2:6" x14ac:dyDescent="0.2">
      <c r="B210" t="s">
        <v>1245</v>
      </c>
      <c r="C210" s="614">
        <v>17851.3</v>
      </c>
      <c r="D210" s="614">
        <v>3063.55</v>
      </c>
      <c r="F210" s="614">
        <v>20914.849999999999</v>
      </c>
    </row>
    <row r="211" spans="2:6" x14ac:dyDescent="0.2">
      <c r="B211" t="s">
        <v>1246</v>
      </c>
      <c r="C211" s="614">
        <v>7476.3</v>
      </c>
      <c r="D211" s="614">
        <v>3723.18</v>
      </c>
      <c r="F211" s="614">
        <v>11199.48</v>
      </c>
    </row>
    <row r="212" spans="2:6" x14ac:dyDescent="0.2">
      <c r="B212" t="s">
        <v>1306</v>
      </c>
      <c r="C212" s="614">
        <v>3142.86</v>
      </c>
      <c r="D212" s="614">
        <v>190815.9</v>
      </c>
      <c r="F212" s="614">
        <v>193958.76</v>
      </c>
    </row>
    <row r="213" spans="2:6" x14ac:dyDescent="0.2">
      <c r="B213" t="s">
        <v>1247</v>
      </c>
      <c r="C213" s="614">
        <v>11800.37</v>
      </c>
      <c r="D213" s="614">
        <v>20277.900000000001</v>
      </c>
      <c r="F213" s="614">
        <v>32078.27</v>
      </c>
    </row>
    <row r="214" spans="2:6" x14ac:dyDescent="0.2">
      <c r="B214" t="s">
        <v>1371</v>
      </c>
      <c r="D214" s="614">
        <v>255877.92</v>
      </c>
      <c r="F214" s="614">
        <v>255877.92</v>
      </c>
    </row>
    <row r="215" spans="2:6" x14ac:dyDescent="0.2">
      <c r="B215" t="s">
        <v>1307</v>
      </c>
      <c r="C215" s="614">
        <v>195512.85</v>
      </c>
      <c r="D215" s="614">
        <v>196278.45</v>
      </c>
      <c r="F215" s="614">
        <v>391791.3</v>
      </c>
    </row>
    <row r="216" spans="2:6" x14ac:dyDescent="0.2">
      <c r="B216" t="s">
        <v>1372</v>
      </c>
      <c r="D216" s="614">
        <v>42883.07</v>
      </c>
      <c r="F216" s="614">
        <v>42883.07</v>
      </c>
    </row>
    <row r="217" spans="2:6" x14ac:dyDescent="0.2">
      <c r="B217" t="s">
        <v>1373</v>
      </c>
      <c r="D217" s="614">
        <v>8900</v>
      </c>
      <c r="F217" s="614">
        <v>8900</v>
      </c>
    </row>
    <row r="218" spans="2:6" x14ac:dyDescent="0.2">
      <c r="B218" t="s">
        <v>1374</v>
      </c>
      <c r="D218" s="614">
        <v>8000</v>
      </c>
      <c r="F218" s="614">
        <v>8000</v>
      </c>
    </row>
    <row r="219" spans="2:6" x14ac:dyDescent="0.2">
      <c r="B219" t="s">
        <v>1248</v>
      </c>
      <c r="C219" s="614">
        <v>2076</v>
      </c>
      <c r="D219" s="614">
        <v>2373</v>
      </c>
      <c r="F219" s="614">
        <v>4449</v>
      </c>
    </row>
    <row r="220" spans="2:6" x14ac:dyDescent="0.2">
      <c r="B220" t="s">
        <v>1249</v>
      </c>
      <c r="C220">
        <v>504.5</v>
      </c>
      <c r="D220" s="614">
        <v>1915.5</v>
      </c>
      <c r="E220">
        <v>151</v>
      </c>
      <c r="F220" s="614">
        <v>2269</v>
      </c>
    </row>
    <row r="221" spans="2:6" x14ac:dyDescent="0.2">
      <c r="B221" t="s">
        <v>1250</v>
      </c>
      <c r="C221" s="614">
        <v>18792</v>
      </c>
      <c r="D221">
        <v>600</v>
      </c>
      <c r="F221" s="614">
        <v>19392</v>
      </c>
    </row>
    <row r="222" spans="2:6" x14ac:dyDescent="0.2">
      <c r="B222" t="s">
        <v>1251</v>
      </c>
      <c r="C222" s="614">
        <v>2640</v>
      </c>
      <c r="D222" s="614">
        <v>1870</v>
      </c>
      <c r="F222" s="614">
        <v>4510</v>
      </c>
    </row>
    <row r="223" spans="2:6" x14ac:dyDescent="0.2">
      <c r="B223" t="s">
        <v>1375</v>
      </c>
      <c r="D223" s="614">
        <v>3395</v>
      </c>
      <c r="F223" s="614">
        <v>3395</v>
      </c>
    </row>
    <row r="224" spans="2:6" x14ac:dyDescent="0.2">
      <c r="B224" t="s">
        <v>1252</v>
      </c>
      <c r="C224" s="614">
        <v>131684</v>
      </c>
      <c r="D224" s="614">
        <v>65365</v>
      </c>
      <c r="F224" s="614">
        <v>197049</v>
      </c>
    </row>
    <row r="225" spans="2:7" x14ac:dyDescent="0.2">
      <c r="B225" t="s">
        <v>1253</v>
      </c>
      <c r="C225" s="614">
        <v>54361245.899999999</v>
      </c>
      <c r="F225" s="614">
        <v>54361245.899999999</v>
      </c>
    </row>
    <row r="226" spans="2:7" x14ac:dyDescent="0.2">
      <c r="B226" t="s">
        <v>1254</v>
      </c>
      <c r="C226" s="614">
        <v>-50021840.090000004</v>
      </c>
      <c r="D226" s="614">
        <v>8339201.4500000002</v>
      </c>
      <c r="E226" s="614">
        <v>803161.72</v>
      </c>
      <c r="G226" s="614">
        <v>42485800.359999999</v>
      </c>
    </row>
    <row r="227" spans="2:7" x14ac:dyDescent="0.2">
      <c r="B227" t="s">
        <v>1255</v>
      </c>
      <c r="C227" s="614">
        <v>5831513.2199999997</v>
      </c>
      <c r="D227" s="614">
        <v>803161.72</v>
      </c>
      <c r="F227" s="614">
        <v>6634674.9400000004</v>
      </c>
    </row>
    <row r="228" spans="2:7" x14ac:dyDescent="0.2">
      <c r="B228" t="s">
        <v>1376</v>
      </c>
      <c r="E228" s="614">
        <v>125862.07</v>
      </c>
      <c r="G228" s="614">
        <v>125862.07</v>
      </c>
    </row>
    <row r="229" spans="2:7" x14ac:dyDescent="0.2">
      <c r="B229" t="s">
        <v>1256</v>
      </c>
      <c r="D229" s="614">
        <v>8213339.3799999999</v>
      </c>
      <c r="E229" s="614">
        <v>8213339.3799999999</v>
      </c>
    </row>
    <row r="230" spans="2:7" x14ac:dyDescent="0.2">
      <c r="B230" t="s">
        <v>1257</v>
      </c>
      <c r="C230" s="614">
        <v>-10170919.029999999</v>
      </c>
      <c r="E230" s="614">
        <v>8213339.3799999999</v>
      </c>
      <c r="G230" s="614">
        <v>18384258.41</v>
      </c>
    </row>
    <row r="231" spans="2:7" x14ac:dyDescent="0.2">
      <c r="B231" t="s">
        <v>1258</v>
      </c>
      <c r="C231" s="614">
        <v>-54361245.899999999</v>
      </c>
      <c r="G231" s="614">
        <v>54361245.899999999</v>
      </c>
    </row>
    <row r="232" spans="2:7" x14ac:dyDescent="0.2">
      <c r="B232" t="s">
        <v>1259</v>
      </c>
      <c r="C232" s="614">
        <v>49085282.420000002</v>
      </c>
      <c r="D232" s="614">
        <v>702299.65</v>
      </c>
      <c r="E232" s="614">
        <v>12818998.48</v>
      </c>
      <c r="F232" s="614">
        <v>36968583.590000004</v>
      </c>
    </row>
    <row r="233" spans="2:7" x14ac:dyDescent="0.2">
      <c r="B233" t="s">
        <v>1260</v>
      </c>
      <c r="C233" s="614">
        <v>-5831513.2199999997</v>
      </c>
      <c r="E233" s="614">
        <v>702299.65</v>
      </c>
      <c r="G233" s="614">
        <v>6533812.8700000001</v>
      </c>
    </row>
    <row r="234" spans="2:7" x14ac:dyDescent="0.2">
      <c r="B234" t="s">
        <v>1377</v>
      </c>
      <c r="D234" s="614">
        <v>25000</v>
      </c>
      <c r="F234" s="614">
        <v>25000</v>
      </c>
    </row>
    <row r="235" spans="2:7" x14ac:dyDescent="0.2">
      <c r="B235" t="s">
        <v>1261</v>
      </c>
      <c r="C235" s="614">
        <v>3905936.38</v>
      </c>
      <c r="D235" s="614">
        <v>12793998.48</v>
      </c>
      <c r="E235" s="614">
        <v>7358520.6500000004</v>
      </c>
      <c r="F235" s="614">
        <v>9341414.2100000009</v>
      </c>
    </row>
    <row r="236" spans="2:7" x14ac:dyDescent="0.2">
      <c r="B236" t="s">
        <v>1262</v>
      </c>
      <c r="C236" s="614">
        <v>6177</v>
      </c>
      <c r="D236" s="614">
        <v>7358520.6500000004</v>
      </c>
      <c r="E236" s="614">
        <v>6627827.7000000002</v>
      </c>
      <c r="F236" s="614">
        <v>736869.95</v>
      </c>
    </row>
    <row r="237" spans="2:7" x14ac:dyDescent="0.2">
      <c r="B237" t="s">
        <v>1263</v>
      </c>
      <c r="D237" s="614">
        <v>6627827.7000000002</v>
      </c>
      <c r="E237" s="614">
        <v>6627827.7000000002</v>
      </c>
    </row>
    <row r="238" spans="2:7" x14ac:dyDescent="0.2">
      <c r="B238" t="s">
        <v>1264</v>
      </c>
      <c r="C238" s="614">
        <v>7195363.3200000003</v>
      </c>
      <c r="D238" s="614">
        <v>6627827.7000000002</v>
      </c>
      <c r="F238" s="614">
        <v>13823191.02</v>
      </c>
    </row>
    <row r="240" spans="2:7" x14ac:dyDescent="0.2">
      <c r="B240" t="s">
        <v>1265</v>
      </c>
      <c r="D240" s="614">
        <v>81825345.629999995</v>
      </c>
      <c r="E240" s="614">
        <v>81825345.629999995</v>
      </c>
    </row>
    <row r="244" spans="2:2" x14ac:dyDescent="0.2">
      <c r="B244" t="s">
        <v>712</v>
      </c>
    </row>
    <row r="288" spans="8:8" ht="13.2" x14ac:dyDescent="0.25">
      <c r="H288" s="580">
        <v>8</v>
      </c>
    </row>
  </sheetData>
  <pageMargins left="0.70866141732283472" right="0.70866141732283472" top="0.59055118110236227" bottom="0.59055118110236227" header="0.31496062992125984" footer="0.31496062992125984"/>
  <pageSetup scale="7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6" tint="-0.499984740745262"/>
    <pageSetUpPr fitToPage="1"/>
  </sheetPr>
  <dimension ref="A1:H101"/>
  <sheetViews>
    <sheetView showGridLines="0" zoomScale="80" zoomScaleNormal="80" workbookViewId="0">
      <selection activeCell="D2" sqref="D1:E1048576"/>
    </sheetView>
  </sheetViews>
  <sheetFormatPr baseColWidth="10" defaultColWidth="12" defaultRowHeight="10.199999999999999" x14ac:dyDescent="0.2"/>
  <cols>
    <col min="1" max="2" width="1.7109375" style="99" customWidth="1"/>
    <col min="3" max="3" width="90.140625" style="99" customWidth="1"/>
    <col min="4" max="5" width="21.28515625" style="125" customWidth="1"/>
    <col min="6" max="6" width="1.28515625" style="99" customWidth="1"/>
    <col min="7" max="16384" width="12" style="99"/>
  </cols>
  <sheetData>
    <row r="1" spans="1:5" ht="48.75" customHeight="1" x14ac:dyDescent="0.2">
      <c r="A1" s="885" t="s">
        <v>1332</v>
      </c>
      <c r="B1" s="886"/>
      <c r="C1" s="886"/>
      <c r="D1" s="886"/>
      <c r="E1" s="887"/>
    </row>
    <row r="2" spans="1:5" ht="15" customHeight="1" x14ac:dyDescent="0.2">
      <c r="A2" s="891" t="s">
        <v>113</v>
      </c>
      <c r="B2" s="892"/>
      <c r="C2" s="892"/>
      <c r="D2" s="100">
        <v>2022</v>
      </c>
      <c r="E2" s="101">
        <v>2021</v>
      </c>
    </row>
    <row r="3" spans="1:5" ht="13.2" x14ac:dyDescent="0.2">
      <c r="A3" s="102" t="s">
        <v>122</v>
      </c>
      <c r="C3" s="103"/>
      <c r="D3" s="104"/>
      <c r="E3" s="105"/>
    </row>
    <row r="4" spans="1:5" ht="12" x14ac:dyDescent="0.2">
      <c r="A4" s="106"/>
      <c r="B4" s="107" t="s">
        <v>123</v>
      </c>
      <c r="C4" s="108"/>
      <c r="D4" s="109">
        <f>SUM(D5:D14)</f>
        <v>18430811.390000001</v>
      </c>
      <c r="E4" s="110">
        <f>SUM(E5:E14)</f>
        <v>66982789.709999993</v>
      </c>
    </row>
    <row r="5" spans="1:5" x14ac:dyDescent="0.2">
      <c r="A5" s="111">
        <v>4110</v>
      </c>
      <c r="C5" s="112" t="s">
        <v>61</v>
      </c>
      <c r="D5" s="137">
        <v>0</v>
      </c>
      <c r="E5" s="138">
        <v>0</v>
      </c>
    </row>
    <row r="6" spans="1:5" x14ac:dyDescent="0.2">
      <c r="A6" s="111">
        <v>4120</v>
      </c>
      <c r="C6" s="112" t="s">
        <v>62</v>
      </c>
      <c r="D6" s="137">
        <v>0</v>
      </c>
      <c r="E6" s="138">
        <v>0</v>
      </c>
    </row>
    <row r="7" spans="1:5" x14ac:dyDescent="0.2">
      <c r="A7" s="111">
        <v>4130</v>
      </c>
      <c r="C7" s="112" t="s">
        <v>63</v>
      </c>
      <c r="D7" s="137">
        <v>0</v>
      </c>
      <c r="E7" s="138">
        <v>0</v>
      </c>
    </row>
    <row r="8" spans="1:5" x14ac:dyDescent="0.2">
      <c r="A8" s="111">
        <v>4140</v>
      </c>
      <c r="C8" s="112" t="s">
        <v>64</v>
      </c>
      <c r="D8" s="137">
        <v>0</v>
      </c>
      <c r="E8" s="138">
        <v>0</v>
      </c>
    </row>
    <row r="9" spans="1:5" x14ac:dyDescent="0.2">
      <c r="A9" s="111">
        <v>4150</v>
      </c>
      <c r="C9" s="112" t="s">
        <v>65</v>
      </c>
      <c r="D9" s="137">
        <v>0</v>
      </c>
      <c r="E9" s="138">
        <v>0</v>
      </c>
    </row>
    <row r="10" spans="1:5" x14ac:dyDescent="0.2">
      <c r="A10" s="111">
        <v>4160</v>
      </c>
      <c r="C10" s="112" t="s">
        <v>66</v>
      </c>
      <c r="D10" s="137">
        <v>0</v>
      </c>
      <c r="E10" s="138">
        <v>0</v>
      </c>
    </row>
    <row r="11" spans="1:5" x14ac:dyDescent="0.2">
      <c r="A11" s="111">
        <v>4170</v>
      </c>
      <c r="C11" s="112" t="s">
        <v>67</v>
      </c>
      <c r="D11" s="137">
        <v>1945592.98</v>
      </c>
      <c r="E11" s="138">
        <v>7763378.8200000003</v>
      </c>
    </row>
    <row r="12" spans="1:5" ht="20.399999999999999" x14ac:dyDescent="0.2">
      <c r="A12" s="111">
        <v>4210</v>
      </c>
      <c r="C12" s="112" t="s">
        <v>124</v>
      </c>
      <c r="D12" s="137">
        <v>3335761</v>
      </c>
      <c r="E12" s="138">
        <v>23594326.399999999</v>
      </c>
    </row>
    <row r="13" spans="1:5" x14ac:dyDescent="0.2">
      <c r="A13" s="111">
        <v>4220</v>
      </c>
      <c r="C13" s="112" t="s">
        <v>125</v>
      </c>
      <c r="D13" s="137">
        <v>13063876.93</v>
      </c>
      <c r="E13" s="138">
        <v>35370510.689999998</v>
      </c>
    </row>
    <row r="14" spans="1:5" x14ac:dyDescent="0.2">
      <c r="A14" s="111" t="s">
        <v>126</v>
      </c>
      <c r="C14" s="112" t="s">
        <v>127</v>
      </c>
      <c r="D14" s="137">
        <v>85580.479999999996</v>
      </c>
      <c r="E14" s="138">
        <v>254573.8</v>
      </c>
    </row>
    <row r="15" spans="1:5" ht="12" x14ac:dyDescent="0.2">
      <c r="A15" s="111" t="s">
        <v>128</v>
      </c>
      <c r="B15" s="107" t="s">
        <v>120</v>
      </c>
      <c r="C15" s="108"/>
      <c r="D15" s="109">
        <f>SUM(D16:D31)</f>
        <v>11567155.689999999</v>
      </c>
      <c r="E15" s="110">
        <f>SUM(E16:E31)</f>
        <v>59130167.789999992</v>
      </c>
    </row>
    <row r="16" spans="1:5" x14ac:dyDescent="0.2">
      <c r="A16" s="111">
        <v>5110</v>
      </c>
      <c r="C16" s="112" t="s">
        <v>80</v>
      </c>
      <c r="D16" s="139">
        <v>9245447.25</v>
      </c>
      <c r="E16" s="140">
        <v>44327119.969999999</v>
      </c>
    </row>
    <row r="17" spans="1:8" x14ac:dyDescent="0.2">
      <c r="A17" s="111">
        <v>5120</v>
      </c>
      <c r="C17" s="112" t="s">
        <v>81</v>
      </c>
      <c r="D17" s="139">
        <v>497444.16</v>
      </c>
      <c r="E17" s="140">
        <v>1610421.43</v>
      </c>
    </row>
    <row r="18" spans="1:8" x14ac:dyDescent="0.2">
      <c r="A18" s="111">
        <v>5130</v>
      </c>
      <c r="C18" s="112" t="s">
        <v>82</v>
      </c>
      <c r="D18" s="139">
        <v>1824264.28</v>
      </c>
      <c r="E18" s="140">
        <v>12759690.09</v>
      </c>
    </row>
    <row r="19" spans="1:8" x14ac:dyDescent="0.2">
      <c r="A19" s="111">
        <v>5210</v>
      </c>
      <c r="C19" s="112" t="s">
        <v>84</v>
      </c>
      <c r="D19" s="139">
        <v>0</v>
      </c>
      <c r="E19" s="140">
        <v>0</v>
      </c>
    </row>
    <row r="20" spans="1:8" ht="13.2" x14ac:dyDescent="0.25">
      <c r="A20" s="143">
        <v>5220</v>
      </c>
      <c r="C20" s="112" t="s">
        <v>129</v>
      </c>
      <c r="D20" s="139">
        <v>0</v>
      </c>
      <c r="E20" s="140">
        <v>0</v>
      </c>
      <c r="H20" s="99" t="s">
        <v>1059</v>
      </c>
    </row>
    <row r="21" spans="1:8" x14ac:dyDescent="0.2">
      <c r="A21" s="111">
        <v>5230</v>
      </c>
      <c r="C21" s="112" t="s">
        <v>130</v>
      </c>
      <c r="D21" s="139">
        <v>0</v>
      </c>
      <c r="E21" s="140">
        <v>0</v>
      </c>
    </row>
    <row r="22" spans="1:8" x14ac:dyDescent="0.2">
      <c r="A22" s="111">
        <v>5240</v>
      </c>
      <c r="C22" s="112" t="s">
        <v>87</v>
      </c>
      <c r="D22" s="139">
        <v>0</v>
      </c>
      <c r="E22" s="140">
        <v>432936.3</v>
      </c>
    </row>
    <row r="23" spans="1:8" x14ac:dyDescent="0.2">
      <c r="A23" s="111">
        <v>5250</v>
      </c>
      <c r="C23" s="112" t="s">
        <v>88</v>
      </c>
      <c r="D23" s="139">
        <v>0</v>
      </c>
      <c r="E23" s="140">
        <v>0</v>
      </c>
    </row>
    <row r="24" spans="1:8" x14ac:dyDescent="0.2">
      <c r="A24" s="111">
        <v>5260</v>
      </c>
      <c r="C24" s="112" t="s">
        <v>89</v>
      </c>
      <c r="D24" s="137">
        <v>0</v>
      </c>
      <c r="E24" s="138">
        <v>0</v>
      </c>
    </row>
    <row r="25" spans="1:8" x14ac:dyDescent="0.2">
      <c r="A25" s="111">
        <v>5270</v>
      </c>
      <c r="C25" s="112" t="s">
        <v>90</v>
      </c>
      <c r="D25" s="137">
        <v>0</v>
      </c>
      <c r="E25" s="138">
        <v>0</v>
      </c>
    </row>
    <row r="26" spans="1:8" x14ac:dyDescent="0.2">
      <c r="A26" s="111">
        <v>5280</v>
      </c>
      <c r="C26" s="112" t="s">
        <v>91</v>
      </c>
      <c r="D26" s="137">
        <v>0</v>
      </c>
      <c r="E26" s="138">
        <v>0</v>
      </c>
    </row>
    <row r="27" spans="1:8" x14ac:dyDescent="0.2">
      <c r="A27" s="111">
        <v>5290</v>
      </c>
      <c r="C27" s="112" t="s">
        <v>92</v>
      </c>
      <c r="D27" s="137">
        <v>0</v>
      </c>
      <c r="E27" s="138">
        <v>0</v>
      </c>
    </row>
    <row r="28" spans="1:8" ht="13.2" x14ac:dyDescent="0.25">
      <c r="A28" s="143">
        <v>5310</v>
      </c>
      <c r="C28" s="112" t="s">
        <v>131</v>
      </c>
      <c r="D28" s="137">
        <v>0</v>
      </c>
      <c r="E28" s="138">
        <v>0</v>
      </c>
    </row>
    <row r="29" spans="1:8" x14ac:dyDescent="0.2">
      <c r="A29" s="111">
        <v>5320</v>
      </c>
      <c r="C29" s="112" t="s">
        <v>44</v>
      </c>
      <c r="D29" s="137">
        <v>0</v>
      </c>
      <c r="E29" s="138">
        <v>0</v>
      </c>
    </row>
    <row r="30" spans="1:8" x14ac:dyDescent="0.2">
      <c r="A30" s="111">
        <v>5330</v>
      </c>
      <c r="C30" s="112" t="s">
        <v>95</v>
      </c>
      <c r="D30" s="137">
        <v>0</v>
      </c>
      <c r="E30" s="138">
        <v>0</v>
      </c>
    </row>
    <row r="31" spans="1:8" x14ac:dyDescent="0.2">
      <c r="A31" s="111" t="s">
        <v>126</v>
      </c>
      <c r="C31" s="112" t="s">
        <v>132</v>
      </c>
      <c r="D31" s="137">
        <v>0</v>
      </c>
      <c r="E31" s="138">
        <v>0</v>
      </c>
    </row>
    <row r="32" spans="1:8" ht="11.4" x14ac:dyDescent="0.2">
      <c r="A32" s="115" t="s">
        <v>133</v>
      </c>
      <c r="C32" s="116"/>
      <c r="D32" s="109">
        <f>+D4-D15</f>
        <v>6863655.7000000011</v>
      </c>
      <c r="E32" s="110">
        <f>+E4-E15</f>
        <v>7852621.9200000018</v>
      </c>
    </row>
    <row r="33" spans="1:5" x14ac:dyDescent="0.2">
      <c r="A33" s="117"/>
      <c r="C33" s="116"/>
      <c r="D33" s="109"/>
      <c r="E33" s="110"/>
    </row>
    <row r="34" spans="1:5" ht="13.2" x14ac:dyDescent="0.2">
      <c r="A34" s="102" t="s">
        <v>134</v>
      </c>
      <c r="C34" s="103"/>
      <c r="D34" s="113"/>
      <c r="E34" s="114"/>
    </row>
    <row r="35" spans="1:5" ht="12" x14ac:dyDescent="0.2">
      <c r="A35" s="106"/>
      <c r="B35" s="107" t="s">
        <v>123</v>
      </c>
      <c r="C35" s="108"/>
      <c r="D35" s="109">
        <f>SUM(D36:D38)</f>
        <v>0</v>
      </c>
      <c r="E35" s="110">
        <f>SUM(E36:E38)</f>
        <v>0</v>
      </c>
    </row>
    <row r="36" spans="1:5" ht="13.2" x14ac:dyDescent="0.25">
      <c r="A36" s="143"/>
      <c r="C36" s="112" t="s">
        <v>26</v>
      </c>
      <c r="D36" s="139">
        <v>0</v>
      </c>
      <c r="E36" s="140">
        <v>0</v>
      </c>
    </row>
    <row r="37" spans="1:5" x14ac:dyDescent="0.2">
      <c r="A37" s="106"/>
      <c r="C37" s="112" t="s">
        <v>28</v>
      </c>
      <c r="D37" s="139">
        <v>0</v>
      </c>
      <c r="E37" s="140">
        <v>0</v>
      </c>
    </row>
    <row r="38" spans="1:5" x14ac:dyDescent="0.2">
      <c r="A38" s="106"/>
      <c r="C38" s="112" t="s">
        <v>135</v>
      </c>
      <c r="D38" s="139">
        <v>0</v>
      </c>
      <c r="E38" s="140">
        <v>0</v>
      </c>
    </row>
    <row r="39" spans="1:5" ht="12" x14ac:dyDescent="0.2">
      <c r="A39" s="106"/>
      <c r="B39" s="107" t="s">
        <v>120</v>
      </c>
      <c r="C39" s="108"/>
      <c r="D39" s="109">
        <f>SUM(D40:D42)</f>
        <v>2254513.7000000002</v>
      </c>
      <c r="E39" s="110">
        <f>SUM(E40:E42)</f>
        <v>2822815.86</v>
      </c>
    </row>
    <row r="40" spans="1:5" x14ac:dyDescent="0.2">
      <c r="A40" s="111">
        <v>1230</v>
      </c>
      <c r="C40" s="112" t="s">
        <v>26</v>
      </c>
      <c r="D40" s="139">
        <v>0</v>
      </c>
      <c r="E40" s="140">
        <v>1166710.1399999999</v>
      </c>
    </row>
    <row r="41" spans="1:5" x14ac:dyDescent="0.2">
      <c r="A41" s="111" t="s">
        <v>136</v>
      </c>
      <c r="C41" s="112" t="s">
        <v>28</v>
      </c>
      <c r="D41" s="139">
        <v>2254513.7000000002</v>
      </c>
      <c r="E41" s="140">
        <v>1656105.72</v>
      </c>
    </row>
    <row r="42" spans="1:5" x14ac:dyDescent="0.2">
      <c r="A42" s="106"/>
      <c r="C42" s="112" t="s">
        <v>137</v>
      </c>
      <c r="D42" s="139">
        <v>0</v>
      </c>
      <c r="E42" s="140">
        <v>0</v>
      </c>
    </row>
    <row r="43" spans="1:5" ht="11.4" x14ac:dyDescent="0.2">
      <c r="A43" s="115" t="s">
        <v>138</v>
      </c>
      <c r="C43" s="116"/>
      <c r="D43" s="109">
        <f>+D35-D39</f>
        <v>-2254513.7000000002</v>
      </c>
      <c r="E43" s="110">
        <f>+E35-E39</f>
        <v>-2822815.86</v>
      </c>
    </row>
    <row r="44" spans="1:5" ht="13.2" x14ac:dyDescent="0.2">
      <c r="A44" s="144"/>
      <c r="C44" s="116"/>
      <c r="D44" s="109"/>
      <c r="E44" s="110"/>
    </row>
    <row r="45" spans="1:5" ht="13.2" x14ac:dyDescent="0.2">
      <c r="A45" s="102" t="s">
        <v>139</v>
      </c>
      <c r="C45" s="103"/>
      <c r="D45" s="113"/>
      <c r="E45" s="114"/>
    </row>
    <row r="46" spans="1:5" ht="12" x14ac:dyDescent="0.2">
      <c r="A46" s="106"/>
      <c r="B46" s="107" t="s">
        <v>123</v>
      </c>
      <c r="C46" s="108"/>
      <c r="D46" s="109">
        <f>+D47+D50</f>
        <v>0</v>
      </c>
      <c r="E46" s="110">
        <f>+E47+E50</f>
        <v>0</v>
      </c>
    </row>
    <row r="47" spans="1:5" x14ac:dyDescent="0.2">
      <c r="A47" s="106"/>
      <c r="C47" s="112" t="s">
        <v>140</v>
      </c>
      <c r="D47" s="113">
        <v>0</v>
      </c>
      <c r="E47" s="114">
        <v>0</v>
      </c>
    </row>
    <row r="48" spans="1:5" x14ac:dyDescent="0.2">
      <c r="A48" s="111">
        <v>2233</v>
      </c>
      <c r="C48" s="118" t="s">
        <v>141</v>
      </c>
      <c r="D48" s="113">
        <v>0</v>
      </c>
      <c r="E48" s="114">
        <v>0</v>
      </c>
    </row>
    <row r="49" spans="1:5" x14ac:dyDescent="0.2">
      <c r="A49" s="111">
        <v>2234</v>
      </c>
      <c r="C49" s="118" t="s">
        <v>142</v>
      </c>
      <c r="D49" s="113">
        <v>0</v>
      </c>
      <c r="E49" s="114">
        <v>0</v>
      </c>
    </row>
    <row r="50" spans="1:5" x14ac:dyDescent="0.2">
      <c r="A50" s="106"/>
      <c r="C50" s="112" t="s">
        <v>143</v>
      </c>
      <c r="D50" s="113">
        <v>0</v>
      </c>
      <c r="E50" s="114">
        <v>0</v>
      </c>
    </row>
    <row r="51" spans="1:5" ht="12" x14ac:dyDescent="0.2">
      <c r="A51" s="106"/>
      <c r="B51" s="107" t="s">
        <v>120</v>
      </c>
      <c r="C51" s="108"/>
      <c r="D51" s="109">
        <v>5856307.0300000003</v>
      </c>
      <c r="E51" s="110">
        <v>1997538.4</v>
      </c>
    </row>
    <row r="52" spans="1:5" x14ac:dyDescent="0.2">
      <c r="A52" s="106"/>
      <c r="C52" s="112" t="s">
        <v>144</v>
      </c>
      <c r="D52" s="139">
        <v>5856307.0300000003</v>
      </c>
      <c r="E52" s="140">
        <v>1997538.4</v>
      </c>
    </row>
    <row r="53" spans="1:5" ht="13.2" x14ac:dyDescent="0.25">
      <c r="A53" s="143"/>
      <c r="C53" s="118" t="s">
        <v>141</v>
      </c>
      <c r="D53" s="139">
        <v>0</v>
      </c>
      <c r="E53" s="140">
        <v>0</v>
      </c>
    </row>
    <row r="54" spans="1:5" x14ac:dyDescent="0.2">
      <c r="A54" s="106"/>
      <c r="C54" s="118" t="s">
        <v>142</v>
      </c>
      <c r="D54" s="139">
        <v>0</v>
      </c>
      <c r="E54" s="140">
        <v>0</v>
      </c>
    </row>
    <row r="55" spans="1:5" x14ac:dyDescent="0.2">
      <c r="A55" s="106"/>
      <c r="C55" s="112" t="s">
        <v>145</v>
      </c>
      <c r="D55" s="139">
        <v>5856307.0300000003</v>
      </c>
      <c r="E55" s="140">
        <v>1997538.4</v>
      </c>
    </row>
    <row r="56" spans="1:5" ht="11.4" x14ac:dyDescent="0.2">
      <c r="A56" s="115" t="s">
        <v>146</v>
      </c>
      <c r="C56" s="116"/>
      <c r="D56" s="109">
        <f>+D46-D51</f>
        <v>-5856307.0300000003</v>
      </c>
      <c r="E56" s="110">
        <f>+E46-E51</f>
        <v>-1997538.4</v>
      </c>
    </row>
    <row r="57" spans="1:5" x14ac:dyDescent="0.2">
      <c r="A57" s="117"/>
      <c r="C57" s="116"/>
      <c r="D57" s="109"/>
      <c r="E57" s="110"/>
    </row>
    <row r="58" spans="1:5" ht="13.2" x14ac:dyDescent="0.2">
      <c r="A58" s="119" t="s">
        <v>147</v>
      </c>
      <c r="C58" s="116"/>
      <c r="D58" s="109">
        <f>+D32+D43+D56</f>
        <v>-1247165.0299999993</v>
      </c>
      <c r="E58" s="110">
        <f>+E32+E43+E56</f>
        <v>3032267.6600000025</v>
      </c>
    </row>
    <row r="59" spans="1:5" x14ac:dyDescent="0.2">
      <c r="A59" s="117"/>
      <c r="C59" s="116"/>
      <c r="D59" s="109"/>
      <c r="E59" s="110"/>
    </row>
    <row r="60" spans="1:5" ht="13.2" x14ac:dyDescent="0.2">
      <c r="A60" s="119" t="s">
        <v>148</v>
      </c>
      <c r="C60" s="116"/>
      <c r="D60" s="141">
        <v>10995853.99</v>
      </c>
      <c r="E60" s="142">
        <v>7963586.3399999999</v>
      </c>
    </row>
    <row r="61" spans="1:5" ht="13.2" x14ac:dyDescent="0.2">
      <c r="A61" s="119" t="s">
        <v>149</v>
      </c>
      <c r="C61" s="116"/>
      <c r="D61" s="142">
        <f>D58+D60</f>
        <v>9748688.9600000009</v>
      </c>
      <c r="E61" s="142">
        <f>E58+E60</f>
        <v>10995854.000000002</v>
      </c>
    </row>
    <row r="62" spans="1:5" x14ac:dyDescent="0.2">
      <c r="A62" s="120"/>
      <c r="B62" s="121"/>
      <c r="C62" s="122"/>
      <c r="D62" s="123"/>
      <c r="E62" s="124"/>
    </row>
    <row r="63" spans="1:5" x14ac:dyDescent="0.2">
      <c r="B63" s="43" t="s">
        <v>58</v>
      </c>
    </row>
    <row r="66" spans="1:5" s="848" customFormat="1" x14ac:dyDescent="0.2">
      <c r="D66" s="849"/>
      <c r="E66" s="849"/>
    </row>
    <row r="67" spans="1:5" s="848" customFormat="1" ht="13.2" x14ac:dyDescent="0.25">
      <c r="A67" s="850"/>
      <c r="D67" s="849"/>
      <c r="E67" s="849"/>
    </row>
    <row r="68" spans="1:5" s="848" customFormat="1" x14ac:dyDescent="0.2">
      <c r="D68" s="849"/>
      <c r="E68" s="849"/>
    </row>
    <row r="69" spans="1:5" s="848" customFormat="1" x14ac:dyDescent="0.2">
      <c r="D69" s="849"/>
      <c r="E69" s="849"/>
    </row>
    <row r="70" spans="1:5" s="848" customFormat="1" x14ac:dyDescent="0.2">
      <c r="D70" s="849"/>
      <c r="E70" s="849"/>
    </row>
    <row r="71" spans="1:5" s="848" customFormat="1" x14ac:dyDescent="0.2">
      <c r="D71" s="849"/>
      <c r="E71" s="6">
        <v>4</v>
      </c>
    </row>
    <row r="72" spans="1:5" s="848" customFormat="1" x14ac:dyDescent="0.2">
      <c r="D72" s="849"/>
      <c r="E72" s="849"/>
    </row>
    <row r="73" spans="1:5" s="848" customFormat="1" x14ac:dyDescent="0.2">
      <c r="D73" s="849"/>
      <c r="E73" s="849"/>
    </row>
    <row r="74" spans="1:5" s="848" customFormat="1" x14ac:dyDescent="0.2">
      <c r="D74" s="849"/>
      <c r="E74" s="849"/>
    </row>
    <row r="75" spans="1:5" ht="13.2" x14ac:dyDescent="0.25">
      <c r="A75" s="145"/>
    </row>
    <row r="83" spans="1:1" ht="13.2" x14ac:dyDescent="0.25">
      <c r="A83" s="145"/>
    </row>
    <row r="92" spans="1:1" ht="13.2" x14ac:dyDescent="0.25">
      <c r="A92" s="145"/>
    </row>
    <row r="101" spans="1:1" ht="13.2" x14ac:dyDescent="0.25">
      <c r="A101" s="145"/>
    </row>
  </sheetData>
  <sheetProtection formatCells="0" formatColumns="0" formatRows="0" autoFilter="0"/>
  <mergeCells count="2">
    <mergeCell ref="A1:E1"/>
    <mergeCell ref="A2:C2"/>
  </mergeCells>
  <printOptions horizontalCentered="1"/>
  <pageMargins left="0.78740157480314965" right="0.59055118110236227" top="0.59055118110236227" bottom="0.59055118110236227" header="0.31496062992125984" footer="0.31496062992125984"/>
  <pageSetup scale="6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6" tint="-0.499984740745262"/>
    <pageSetUpPr fitToPage="1"/>
  </sheetPr>
  <dimension ref="A1:E101"/>
  <sheetViews>
    <sheetView showGridLines="0" topLeftCell="A41" zoomScale="90" zoomScaleNormal="90" zoomScaleSheetLayoutView="80" workbookViewId="0">
      <selection activeCell="D73" sqref="D73"/>
    </sheetView>
  </sheetViews>
  <sheetFormatPr baseColWidth="10" defaultColWidth="12" defaultRowHeight="10.199999999999999" x14ac:dyDescent="0.2"/>
  <cols>
    <col min="1" max="1" width="85" style="30" customWidth="1"/>
    <col min="2" max="2" width="19.42578125" style="30" customWidth="1"/>
    <col min="3" max="3" width="19.42578125" style="31" customWidth="1"/>
    <col min="4" max="4" width="4" style="1" customWidth="1"/>
    <col min="5" max="5" width="18.140625" style="1" customWidth="1"/>
    <col min="6" max="16384" width="12" style="1"/>
  </cols>
  <sheetData>
    <row r="1" spans="1:5" ht="50.25" customHeight="1" x14ac:dyDescent="0.2">
      <c r="A1" s="885" t="s">
        <v>1331</v>
      </c>
      <c r="B1" s="886"/>
      <c r="C1" s="887"/>
    </row>
    <row r="2" spans="1:5" s="86" customFormat="1" ht="15" customHeight="1" x14ac:dyDescent="0.2">
      <c r="A2" s="83"/>
      <c r="B2" s="84" t="s">
        <v>119</v>
      </c>
      <c r="C2" s="85" t="s">
        <v>120</v>
      </c>
    </row>
    <row r="3" spans="1:5" s="86" customFormat="1" ht="6" customHeight="1" x14ac:dyDescent="0.2">
      <c r="A3" s="87"/>
      <c r="B3" s="88"/>
      <c r="C3" s="89"/>
    </row>
    <row r="4" spans="1:5" s="6" customFormat="1" ht="13.2" x14ac:dyDescent="0.2">
      <c r="A4" s="90" t="s">
        <v>0</v>
      </c>
      <c r="B4" s="129">
        <f>+B5+B14</f>
        <v>1247165.03</v>
      </c>
      <c r="C4" s="130">
        <f>+C5+C14</f>
        <v>2271513.7000000002</v>
      </c>
      <c r="E4" s="91"/>
    </row>
    <row r="5" spans="1:5" ht="12.75" customHeight="1" x14ac:dyDescent="0.2">
      <c r="A5" s="92" t="s">
        <v>2</v>
      </c>
      <c r="B5" s="129">
        <f>SUM(B6:B12)</f>
        <v>1247165.03</v>
      </c>
      <c r="C5" s="130">
        <f>SUM(C6:C12)</f>
        <v>17000</v>
      </c>
    </row>
    <row r="6" spans="1:5" x14ac:dyDescent="0.2">
      <c r="A6" s="93" t="s">
        <v>4</v>
      </c>
      <c r="B6" s="131">
        <v>1247165.03</v>
      </c>
      <c r="C6" s="132">
        <v>0</v>
      </c>
    </row>
    <row r="7" spans="1:5" x14ac:dyDescent="0.2">
      <c r="A7" s="93" t="s">
        <v>6</v>
      </c>
      <c r="B7" s="131">
        <v>0</v>
      </c>
      <c r="C7" s="132">
        <v>17000</v>
      </c>
    </row>
    <row r="8" spans="1:5" x14ac:dyDescent="0.2">
      <c r="A8" s="93" t="s">
        <v>8</v>
      </c>
      <c r="B8" s="131">
        <v>0</v>
      </c>
      <c r="C8" s="132">
        <v>0</v>
      </c>
      <c r="E8" s="94"/>
    </row>
    <row r="9" spans="1:5" x14ac:dyDescent="0.2">
      <c r="A9" s="93" t="s">
        <v>10</v>
      </c>
      <c r="B9" s="131">
        <v>0</v>
      </c>
      <c r="C9" s="132">
        <v>0</v>
      </c>
    </row>
    <row r="10" spans="1:5" x14ac:dyDescent="0.2">
      <c r="A10" s="93" t="s">
        <v>12</v>
      </c>
      <c r="B10" s="131">
        <v>0</v>
      </c>
      <c r="C10" s="132">
        <v>0</v>
      </c>
    </row>
    <row r="11" spans="1:5" x14ac:dyDescent="0.2">
      <c r="A11" s="93" t="s">
        <v>14</v>
      </c>
      <c r="B11" s="131">
        <v>0</v>
      </c>
      <c r="C11" s="132">
        <v>0</v>
      </c>
    </row>
    <row r="12" spans="1:5" x14ac:dyDescent="0.2">
      <c r="A12" s="93" t="s">
        <v>16</v>
      </c>
      <c r="B12" s="131">
        <v>0</v>
      </c>
      <c r="C12" s="132">
        <v>0</v>
      </c>
    </row>
    <row r="13" spans="1:5" x14ac:dyDescent="0.2">
      <c r="A13" s="93"/>
      <c r="B13" s="133"/>
      <c r="C13" s="134"/>
    </row>
    <row r="14" spans="1:5" x14ac:dyDescent="0.2">
      <c r="A14" s="92" t="s">
        <v>21</v>
      </c>
      <c r="B14" s="129">
        <f>SUM(B15:B23)</f>
        <v>0</v>
      </c>
      <c r="C14" s="130">
        <f>SUM(C15:C23)</f>
        <v>2254513.7000000002</v>
      </c>
    </row>
    <row r="15" spans="1:5" x14ac:dyDescent="0.2">
      <c r="A15" s="93" t="s">
        <v>22</v>
      </c>
      <c r="B15" s="131">
        <v>0</v>
      </c>
      <c r="C15" s="132">
        <v>0</v>
      </c>
    </row>
    <row r="16" spans="1:5" x14ac:dyDescent="0.2">
      <c r="A16" s="93" t="s">
        <v>24</v>
      </c>
      <c r="B16" s="131">
        <v>0</v>
      </c>
      <c r="C16" s="132">
        <v>0</v>
      </c>
    </row>
    <row r="17" spans="1:5" x14ac:dyDescent="0.2">
      <c r="A17" s="93" t="s">
        <v>26</v>
      </c>
      <c r="B17" s="131">
        <v>0</v>
      </c>
      <c r="C17" s="132">
        <v>0</v>
      </c>
    </row>
    <row r="18" spans="1:5" x14ac:dyDescent="0.2">
      <c r="A18" s="93" t="s">
        <v>28</v>
      </c>
      <c r="B18" s="131">
        <v>0</v>
      </c>
      <c r="C18" s="132">
        <v>2254513.7000000002</v>
      </c>
    </row>
    <row r="19" spans="1:5" x14ac:dyDescent="0.2">
      <c r="A19" s="93" t="s">
        <v>30</v>
      </c>
      <c r="B19" s="131">
        <v>0</v>
      </c>
      <c r="C19" s="132">
        <v>0</v>
      </c>
    </row>
    <row r="20" spans="1:5" ht="13.2" x14ac:dyDescent="0.2">
      <c r="A20" s="163" t="s">
        <v>32</v>
      </c>
      <c r="B20" s="131">
        <v>0</v>
      </c>
      <c r="C20" s="132">
        <v>0</v>
      </c>
    </row>
    <row r="21" spans="1:5" x14ac:dyDescent="0.2">
      <c r="A21" s="93" t="s">
        <v>34</v>
      </c>
      <c r="B21" s="131">
        <v>0</v>
      </c>
      <c r="C21" s="132">
        <v>0</v>
      </c>
    </row>
    <row r="22" spans="1:5" x14ac:dyDescent="0.2">
      <c r="A22" s="93" t="s">
        <v>36</v>
      </c>
      <c r="B22" s="131">
        <v>0</v>
      </c>
      <c r="C22" s="132">
        <v>0</v>
      </c>
    </row>
    <row r="23" spans="1:5" x14ac:dyDescent="0.2">
      <c r="A23" s="93" t="s">
        <v>37</v>
      </c>
      <c r="B23" s="131">
        <v>0</v>
      </c>
      <c r="C23" s="132">
        <v>0</v>
      </c>
    </row>
    <row r="24" spans="1:5" s="6" customFormat="1" x14ac:dyDescent="0.2">
      <c r="A24" s="95"/>
      <c r="B24" s="164"/>
      <c r="C24" s="165"/>
    </row>
    <row r="25" spans="1:5" s="6" customFormat="1" ht="13.2" x14ac:dyDescent="0.2">
      <c r="A25" s="90" t="s">
        <v>1</v>
      </c>
      <c r="B25" s="129">
        <v>0</v>
      </c>
      <c r="C25" s="130">
        <v>987429.92</v>
      </c>
      <c r="E25" s="91"/>
    </row>
    <row r="26" spans="1:5" x14ac:dyDescent="0.2">
      <c r="A26" s="92" t="s">
        <v>3</v>
      </c>
      <c r="B26" s="129">
        <v>0</v>
      </c>
      <c r="C26" s="130">
        <v>987429.92</v>
      </c>
    </row>
    <row r="27" spans="1:5" x14ac:dyDescent="0.2">
      <c r="A27" s="93" t="s">
        <v>5</v>
      </c>
      <c r="B27" s="131">
        <v>0</v>
      </c>
      <c r="C27" s="132">
        <v>987429.92</v>
      </c>
    </row>
    <row r="28" spans="1:5" ht="13.2" x14ac:dyDescent="0.2">
      <c r="A28" s="163" t="s">
        <v>7</v>
      </c>
      <c r="B28" s="131">
        <v>0</v>
      </c>
      <c r="C28" s="132">
        <v>0</v>
      </c>
    </row>
    <row r="29" spans="1:5" x14ac:dyDescent="0.2">
      <c r="A29" s="93" t="s">
        <v>9</v>
      </c>
      <c r="B29" s="131">
        <v>0</v>
      </c>
      <c r="C29" s="132">
        <v>0</v>
      </c>
    </row>
    <row r="30" spans="1:5" x14ac:dyDescent="0.2">
      <c r="A30" s="93" t="s">
        <v>11</v>
      </c>
      <c r="B30" s="131">
        <v>0</v>
      </c>
      <c r="C30" s="132">
        <v>0</v>
      </c>
    </row>
    <row r="31" spans="1:5" x14ac:dyDescent="0.2">
      <c r="A31" s="93" t="s">
        <v>13</v>
      </c>
      <c r="B31" s="131">
        <v>0</v>
      </c>
      <c r="C31" s="132">
        <v>0</v>
      </c>
    </row>
    <row r="32" spans="1:5" x14ac:dyDescent="0.2">
      <c r="A32" s="93" t="s">
        <v>15</v>
      </c>
      <c r="B32" s="131">
        <v>0</v>
      </c>
      <c r="C32" s="132">
        <v>0</v>
      </c>
    </row>
    <row r="33" spans="1:5" x14ac:dyDescent="0.2">
      <c r="A33" s="93" t="s">
        <v>17</v>
      </c>
      <c r="B33" s="131">
        <v>0</v>
      </c>
      <c r="C33" s="132">
        <v>0</v>
      </c>
    </row>
    <row r="34" spans="1:5" x14ac:dyDescent="0.2">
      <c r="A34" s="93" t="s">
        <v>18</v>
      </c>
      <c r="B34" s="131">
        <v>0</v>
      </c>
      <c r="C34" s="132">
        <v>0</v>
      </c>
    </row>
    <row r="35" spans="1:5" x14ac:dyDescent="0.2">
      <c r="A35" s="93"/>
      <c r="B35" s="133"/>
      <c r="C35" s="134"/>
    </row>
    <row r="36" spans="1:5" ht="13.2" x14ac:dyDescent="0.2">
      <c r="A36" s="166" t="s">
        <v>23</v>
      </c>
      <c r="B36" s="129">
        <f>SUM(B37:B42)</f>
        <v>0</v>
      </c>
      <c r="C36" s="130">
        <f>SUM(C37:C42)</f>
        <v>0</v>
      </c>
    </row>
    <row r="37" spans="1:5" x14ac:dyDescent="0.2">
      <c r="A37" s="93" t="s">
        <v>25</v>
      </c>
      <c r="B37" s="131">
        <v>0</v>
      </c>
      <c r="C37" s="132">
        <v>0</v>
      </c>
    </row>
    <row r="38" spans="1:5" x14ac:dyDescent="0.2">
      <c r="A38" s="93" t="s">
        <v>27</v>
      </c>
      <c r="B38" s="131">
        <v>0</v>
      </c>
      <c r="C38" s="132">
        <v>0</v>
      </c>
    </row>
    <row r="39" spans="1:5" x14ac:dyDescent="0.2">
      <c r="A39" s="93" t="s">
        <v>29</v>
      </c>
      <c r="B39" s="131">
        <v>0</v>
      </c>
      <c r="C39" s="132">
        <v>0</v>
      </c>
    </row>
    <row r="40" spans="1:5" x14ac:dyDescent="0.2">
      <c r="A40" s="93" t="s">
        <v>31</v>
      </c>
      <c r="B40" s="131">
        <v>0</v>
      </c>
      <c r="C40" s="132">
        <v>0</v>
      </c>
    </row>
    <row r="41" spans="1:5" x14ac:dyDescent="0.2">
      <c r="A41" s="93" t="s">
        <v>33</v>
      </c>
      <c r="B41" s="131">
        <v>0</v>
      </c>
      <c r="C41" s="132">
        <v>0</v>
      </c>
    </row>
    <row r="42" spans="1:5" x14ac:dyDescent="0.2">
      <c r="A42" s="93" t="s">
        <v>35</v>
      </c>
      <c r="B42" s="131">
        <v>0</v>
      </c>
      <c r="C42" s="132">
        <v>0</v>
      </c>
    </row>
    <row r="43" spans="1:5" x14ac:dyDescent="0.2">
      <c r="A43" s="93"/>
      <c r="B43" s="133"/>
      <c r="C43" s="134"/>
    </row>
    <row r="44" spans="1:5" s="6" customFormat="1" ht="13.2" x14ac:dyDescent="0.2">
      <c r="A44" s="90" t="s">
        <v>42</v>
      </c>
      <c r="B44" s="129">
        <f>+B45+B50+B57</f>
        <v>10239042.91</v>
      </c>
      <c r="C44" s="130">
        <f>+C45+C50+C57</f>
        <v>8227264.3200000003</v>
      </c>
      <c r="E44" s="91"/>
    </row>
    <row r="45" spans="1:5" x14ac:dyDescent="0.2">
      <c r="A45" s="92" t="s">
        <v>43</v>
      </c>
      <c r="B45" s="129">
        <f>SUM(B46:B48)</f>
        <v>0</v>
      </c>
      <c r="C45" s="130">
        <f>SUM(C46:C48)</f>
        <v>0</v>
      </c>
    </row>
    <row r="46" spans="1:5" x14ac:dyDescent="0.2">
      <c r="A46" s="93" t="s">
        <v>44</v>
      </c>
      <c r="B46" s="131">
        <v>0</v>
      </c>
      <c r="C46" s="132">
        <v>0</v>
      </c>
    </row>
    <row r="47" spans="1:5" x14ac:dyDescent="0.2">
      <c r="A47" s="93" t="s">
        <v>45</v>
      </c>
      <c r="B47" s="131">
        <v>0</v>
      </c>
      <c r="C47" s="132">
        <v>0</v>
      </c>
    </row>
    <row r="48" spans="1:5" x14ac:dyDescent="0.2">
      <c r="A48" s="93" t="s">
        <v>46</v>
      </c>
      <c r="B48" s="131">
        <v>0</v>
      </c>
      <c r="C48" s="132">
        <v>0</v>
      </c>
    </row>
    <row r="49" spans="1:5" x14ac:dyDescent="0.2">
      <c r="A49" s="93"/>
      <c r="B49" s="133"/>
      <c r="C49" s="134"/>
    </row>
    <row r="50" spans="1:5" x14ac:dyDescent="0.2">
      <c r="A50" s="92" t="s">
        <v>47</v>
      </c>
      <c r="B50" s="129">
        <f>SUM(B51:B55)</f>
        <v>10239042.91</v>
      </c>
      <c r="C50" s="130">
        <f>SUM(C51:C55)</f>
        <v>8227264.3200000003</v>
      </c>
    </row>
    <row r="51" spans="1:5" x14ac:dyDescent="0.2">
      <c r="A51" s="93" t="s">
        <v>48</v>
      </c>
      <c r="B51" s="131">
        <v>10239042.91</v>
      </c>
      <c r="C51" s="132">
        <v>0</v>
      </c>
    </row>
    <row r="52" spans="1:5" x14ac:dyDescent="0.2">
      <c r="A52" s="93" t="s">
        <v>49</v>
      </c>
      <c r="B52" s="131">
        <v>0</v>
      </c>
      <c r="C52" s="132">
        <v>8227264.3200000003</v>
      </c>
    </row>
    <row r="53" spans="1:5" ht="13.2" x14ac:dyDescent="0.2">
      <c r="A53" s="163" t="s">
        <v>50</v>
      </c>
      <c r="B53" s="131">
        <v>0</v>
      </c>
      <c r="C53" s="132">
        <v>0</v>
      </c>
    </row>
    <row r="54" spans="1:5" x14ac:dyDescent="0.2">
      <c r="A54" s="93" t="s">
        <v>51</v>
      </c>
      <c r="B54" s="131">
        <v>0</v>
      </c>
      <c r="C54" s="132">
        <v>0</v>
      </c>
    </row>
    <row r="55" spans="1:5" x14ac:dyDescent="0.2">
      <c r="A55" s="93" t="s">
        <v>52</v>
      </c>
      <c r="B55" s="131">
        <v>0</v>
      </c>
      <c r="C55" s="132">
        <v>0</v>
      </c>
    </row>
    <row r="56" spans="1:5" x14ac:dyDescent="0.2">
      <c r="A56" s="93"/>
      <c r="B56" s="133"/>
      <c r="C56" s="134"/>
    </row>
    <row r="57" spans="1:5" x14ac:dyDescent="0.2">
      <c r="A57" s="92" t="s">
        <v>121</v>
      </c>
      <c r="B57" s="129">
        <f>SUM(B58:B59)</f>
        <v>0</v>
      </c>
      <c r="C57" s="130">
        <f>SUM(C58:C59)</f>
        <v>0</v>
      </c>
    </row>
    <row r="58" spans="1:5" x14ac:dyDescent="0.2">
      <c r="A58" s="93" t="s">
        <v>54</v>
      </c>
      <c r="B58" s="133">
        <v>0</v>
      </c>
      <c r="C58" s="134">
        <v>0</v>
      </c>
    </row>
    <row r="59" spans="1:5" x14ac:dyDescent="0.2">
      <c r="A59" s="96" t="s">
        <v>55</v>
      </c>
      <c r="B59" s="135">
        <v>0</v>
      </c>
      <c r="C59" s="136">
        <v>0</v>
      </c>
    </row>
    <row r="60" spans="1:5" ht="15.75" customHeight="1" x14ac:dyDescent="0.2">
      <c r="A60" s="893" t="s">
        <v>58</v>
      </c>
      <c r="B60" s="893"/>
      <c r="C60" s="893"/>
    </row>
    <row r="62" spans="1:5" x14ac:dyDescent="0.2">
      <c r="B62" s="97"/>
      <c r="C62" s="97"/>
      <c r="E62" s="94"/>
    </row>
    <row r="64" spans="1:5" s="848" customFormat="1" x14ac:dyDescent="0.2">
      <c r="D64" s="849"/>
      <c r="E64" s="849"/>
    </row>
    <row r="65" spans="1:5" s="848" customFormat="1" x14ac:dyDescent="0.2">
      <c r="D65" s="849"/>
      <c r="E65" s="849"/>
    </row>
    <row r="66" spans="1:5" s="848" customFormat="1" x14ac:dyDescent="0.2">
      <c r="D66" s="849"/>
      <c r="E66" s="849"/>
    </row>
    <row r="67" spans="1:5" s="848" customFormat="1" x14ac:dyDescent="0.2">
      <c r="D67" s="6"/>
    </row>
    <row r="68" spans="1:5" s="848" customFormat="1" x14ac:dyDescent="0.2">
      <c r="D68" s="849"/>
      <c r="E68" s="849"/>
    </row>
    <row r="69" spans="1:5" s="848" customFormat="1" x14ac:dyDescent="0.2">
      <c r="D69" s="849"/>
      <c r="E69" s="849"/>
    </row>
    <row r="71" spans="1:5" x14ac:dyDescent="0.2">
      <c r="C71" s="6"/>
    </row>
    <row r="73" spans="1:5" x14ac:dyDescent="0.2">
      <c r="D73" s="6">
        <v>5</v>
      </c>
    </row>
    <row r="75" spans="1:5" ht="13.2" x14ac:dyDescent="0.2">
      <c r="A75" s="152"/>
    </row>
    <row r="83" spans="1:1" ht="13.2" x14ac:dyDescent="0.2">
      <c r="A83" s="152"/>
    </row>
    <row r="92" spans="1:1" ht="13.2" x14ac:dyDescent="0.2">
      <c r="A92" s="152"/>
    </row>
    <row r="101" spans="1:1" ht="13.2" x14ac:dyDescent="0.2">
      <c r="A101" s="152"/>
    </row>
  </sheetData>
  <sheetProtection formatRows="0" autoFilter="0"/>
  <mergeCells count="2">
    <mergeCell ref="A1:C1"/>
    <mergeCell ref="A60:C60"/>
  </mergeCells>
  <printOptions horizontalCentered="1"/>
  <pageMargins left="0.78740157480314965" right="0.59055118110236227" top="0.59055118110236227" bottom="0.59055118110236227" header="0.31496062992125984" footer="0.31496062992125984"/>
  <pageSetup scale="64"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4A5C26"/>
    <pageSetUpPr fitToPage="1"/>
  </sheetPr>
  <dimension ref="A1:I39"/>
  <sheetViews>
    <sheetView showGridLines="0" topLeftCell="C7" zoomScaleNormal="100" workbookViewId="0">
      <selection activeCell="C35" sqref="A35:XFD44"/>
    </sheetView>
  </sheetViews>
  <sheetFormatPr baseColWidth="10" defaultColWidth="12" defaultRowHeight="10.199999999999999" x14ac:dyDescent="0.2"/>
  <cols>
    <col min="1" max="1" width="1" style="407" customWidth="1"/>
    <col min="2" max="2" width="57.7109375" style="407" customWidth="1"/>
    <col min="3" max="3" width="17.7109375" style="407" customWidth="1"/>
    <col min="4" max="5" width="19.7109375" style="407" customWidth="1"/>
    <col min="6" max="7" width="17.7109375" style="407" customWidth="1"/>
    <col min="8" max="8" width="1.140625" style="407" customWidth="1"/>
    <col min="9" max="9" width="14.7109375" style="407" bestFit="1" customWidth="1"/>
    <col min="10" max="16384" width="12" style="407"/>
  </cols>
  <sheetData>
    <row r="1" spans="1:9" ht="55.5" customHeight="1" x14ac:dyDescent="0.2">
      <c r="A1" s="885" t="s">
        <v>1333</v>
      </c>
      <c r="B1" s="886"/>
      <c r="C1" s="886"/>
      <c r="D1" s="886"/>
      <c r="E1" s="886"/>
      <c r="F1" s="886"/>
      <c r="G1" s="887"/>
    </row>
    <row r="2" spans="1:9" ht="30.6" x14ac:dyDescent="0.2">
      <c r="A2" s="167"/>
      <c r="B2" s="374" t="s">
        <v>113</v>
      </c>
      <c r="C2" s="179" t="s">
        <v>151</v>
      </c>
      <c r="D2" s="179" t="s">
        <v>152</v>
      </c>
      <c r="E2" s="179" t="s">
        <v>153</v>
      </c>
      <c r="F2" s="179" t="s">
        <v>154</v>
      </c>
      <c r="G2" s="179" t="s">
        <v>155</v>
      </c>
    </row>
    <row r="3" spans="1:9" x14ac:dyDescent="0.2">
      <c r="A3" s="168"/>
      <c r="B3" s="169"/>
      <c r="C3" s="170"/>
      <c r="D3" s="170"/>
      <c r="E3" s="170"/>
      <c r="F3" s="170"/>
      <c r="G3" s="171"/>
    </row>
    <row r="4" spans="1:9" ht="13.2" x14ac:dyDescent="0.2">
      <c r="A4" s="119" t="s">
        <v>0</v>
      </c>
      <c r="B4" s="116"/>
      <c r="C4" s="172">
        <f>+C6+C15</f>
        <v>131320364.52000001</v>
      </c>
      <c r="D4" s="172">
        <f t="shared" ref="D4:E4" si="0">+D6+D15</f>
        <v>30675065.379999999</v>
      </c>
      <c r="E4" s="172">
        <f t="shared" si="0"/>
        <v>29650716.710000001</v>
      </c>
      <c r="F4" s="172">
        <f>+C4+D4-E4</f>
        <v>132344713.19</v>
      </c>
      <c r="G4" s="173">
        <f>+F4-C4</f>
        <v>1024348.6699999869</v>
      </c>
      <c r="I4" s="91"/>
    </row>
    <row r="5" spans="1:9" x14ac:dyDescent="0.2">
      <c r="A5" s="117"/>
      <c r="B5" s="116"/>
      <c r="C5" s="113"/>
      <c r="D5" s="113"/>
      <c r="E5" s="113"/>
      <c r="F5" s="113"/>
      <c r="G5" s="114"/>
    </row>
    <row r="6" spans="1:9" x14ac:dyDescent="0.2">
      <c r="A6" s="174">
        <v>1100</v>
      </c>
      <c r="B6" s="175" t="s">
        <v>2</v>
      </c>
      <c r="C6" s="109">
        <f>+C7+C8+C9+C10+C11+C12+C13</f>
        <v>11010845.67</v>
      </c>
      <c r="D6" s="109">
        <f t="shared" ref="D6:E6" si="1">+D7+D8+D9+D10+D11+D12+D13</f>
        <v>28420551.68</v>
      </c>
      <c r="E6" s="109">
        <f t="shared" si="1"/>
        <v>29650716.710000001</v>
      </c>
      <c r="F6" s="109">
        <f t="shared" ref="F6:F13" si="2">+C6+D6-E6</f>
        <v>9780680.6400000006</v>
      </c>
      <c r="G6" s="110">
        <f t="shared" ref="G6:G13" si="3">+F6-C6</f>
        <v>-1230165.0299999993</v>
      </c>
    </row>
    <row r="7" spans="1:9" x14ac:dyDescent="0.2">
      <c r="A7" s="174">
        <v>1110</v>
      </c>
      <c r="B7" s="112" t="s">
        <v>4</v>
      </c>
      <c r="C7" s="113">
        <v>10995853.99</v>
      </c>
      <c r="D7" s="113">
        <v>28348895.91</v>
      </c>
      <c r="E7" s="113">
        <v>29596060.940000001</v>
      </c>
      <c r="F7" s="113">
        <f t="shared" si="2"/>
        <v>9748688.9599999972</v>
      </c>
      <c r="G7" s="114">
        <f t="shared" si="3"/>
        <v>-1247165.0300000031</v>
      </c>
    </row>
    <row r="8" spans="1:9" x14ac:dyDescent="0.2">
      <c r="A8" s="174">
        <v>1120</v>
      </c>
      <c r="B8" s="112" t="s">
        <v>6</v>
      </c>
      <c r="C8" s="113">
        <v>7891.68</v>
      </c>
      <c r="D8" s="113">
        <v>71655.77</v>
      </c>
      <c r="E8" s="113">
        <v>54655.77</v>
      </c>
      <c r="F8" s="113">
        <f t="shared" si="2"/>
        <v>24891.680000000015</v>
      </c>
      <c r="G8" s="114">
        <f t="shared" si="3"/>
        <v>17000.000000000015</v>
      </c>
    </row>
    <row r="9" spans="1:9" x14ac:dyDescent="0.2">
      <c r="A9" s="174">
        <v>1130</v>
      </c>
      <c r="B9" s="112" t="s">
        <v>8</v>
      </c>
      <c r="C9" s="113">
        <v>0</v>
      </c>
      <c r="D9" s="113">
        <v>0</v>
      </c>
      <c r="E9" s="113">
        <v>0</v>
      </c>
      <c r="F9" s="113">
        <f t="shared" si="2"/>
        <v>0</v>
      </c>
      <c r="G9" s="114">
        <f t="shared" si="3"/>
        <v>0</v>
      </c>
    </row>
    <row r="10" spans="1:9" x14ac:dyDescent="0.2">
      <c r="A10" s="174">
        <v>1140</v>
      </c>
      <c r="B10" s="112" t="s">
        <v>10</v>
      </c>
      <c r="C10" s="113">
        <v>0</v>
      </c>
      <c r="D10" s="113">
        <v>0</v>
      </c>
      <c r="E10" s="113">
        <v>0</v>
      </c>
      <c r="F10" s="113">
        <f t="shared" si="2"/>
        <v>0</v>
      </c>
      <c r="G10" s="114">
        <f t="shared" si="3"/>
        <v>0</v>
      </c>
    </row>
    <row r="11" spans="1:9" x14ac:dyDescent="0.2">
      <c r="A11" s="174">
        <v>1150</v>
      </c>
      <c r="B11" s="112" t="s">
        <v>12</v>
      </c>
      <c r="C11" s="113">
        <v>0</v>
      </c>
      <c r="D11" s="113">
        <v>0</v>
      </c>
      <c r="E11" s="113">
        <v>0</v>
      </c>
      <c r="F11" s="113">
        <f t="shared" si="2"/>
        <v>0</v>
      </c>
      <c r="G11" s="114">
        <f t="shared" si="3"/>
        <v>0</v>
      </c>
    </row>
    <row r="12" spans="1:9" x14ac:dyDescent="0.2">
      <c r="A12" s="174">
        <v>1160</v>
      </c>
      <c r="B12" s="112" t="s">
        <v>14</v>
      </c>
      <c r="C12" s="113">
        <v>0</v>
      </c>
      <c r="D12" s="113">
        <v>0</v>
      </c>
      <c r="E12" s="113">
        <v>0</v>
      </c>
      <c r="F12" s="113">
        <f t="shared" si="2"/>
        <v>0</v>
      </c>
      <c r="G12" s="114">
        <f t="shared" si="3"/>
        <v>0</v>
      </c>
    </row>
    <row r="13" spans="1:9" x14ac:dyDescent="0.2">
      <c r="A13" s="174">
        <v>1190</v>
      </c>
      <c r="B13" s="112" t="s">
        <v>16</v>
      </c>
      <c r="C13" s="113">
        <v>7100</v>
      </c>
      <c r="D13" s="113">
        <v>0</v>
      </c>
      <c r="E13" s="113">
        <v>0</v>
      </c>
      <c r="F13" s="113">
        <f t="shared" si="2"/>
        <v>7100</v>
      </c>
      <c r="G13" s="114">
        <f t="shared" si="3"/>
        <v>0</v>
      </c>
    </row>
    <row r="14" spans="1:9" x14ac:dyDescent="0.2">
      <c r="A14" s="174"/>
      <c r="B14" s="112"/>
      <c r="C14" s="109"/>
      <c r="D14" s="109"/>
      <c r="E14" s="109"/>
      <c r="F14" s="109"/>
      <c r="G14" s="110"/>
    </row>
    <row r="15" spans="1:9" x14ac:dyDescent="0.2">
      <c r="A15" s="174">
        <v>1200</v>
      </c>
      <c r="B15" s="175" t="s">
        <v>21</v>
      </c>
      <c r="C15" s="109">
        <f>SUM(C16:C24)</f>
        <v>120309518.85000001</v>
      </c>
      <c r="D15" s="109">
        <f t="shared" ref="D15:E15" si="4">SUM(D16:D24)</f>
        <v>2254513.7000000002</v>
      </c>
      <c r="E15" s="109">
        <f t="shared" si="4"/>
        <v>0</v>
      </c>
      <c r="F15" s="109">
        <f t="shared" ref="F15:F24" si="5">+C15+D15-E15</f>
        <v>122564032.55000001</v>
      </c>
      <c r="G15" s="110">
        <f t="shared" ref="G15:G24" si="6">+F15-C15</f>
        <v>2254513.700000003</v>
      </c>
    </row>
    <row r="16" spans="1:9" x14ac:dyDescent="0.2">
      <c r="A16" s="174">
        <v>1210</v>
      </c>
      <c r="B16" s="112" t="s">
        <v>22</v>
      </c>
      <c r="C16" s="113">
        <v>0</v>
      </c>
      <c r="D16" s="113">
        <v>0</v>
      </c>
      <c r="E16" s="113">
        <v>0</v>
      </c>
      <c r="F16" s="113">
        <f t="shared" si="5"/>
        <v>0</v>
      </c>
      <c r="G16" s="114">
        <f t="shared" si="6"/>
        <v>0</v>
      </c>
    </row>
    <row r="17" spans="1:7" x14ac:dyDescent="0.2">
      <c r="A17" s="174">
        <v>1220</v>
      </c>
      <c r="B17" s="112" t="s">
        <v>24</v>
      </c>
      <c r="C17" s="176">
        <v>0</v>
      </c>
      <c r="D17" s="176">
        <v>0</v>
      </c>
      <c r="E17" s="176">
        <v>0</v>
      </c>
      <c r="F17" s="176">
        <f t="shared" si="5"/>
        <v>0</v>
      </c>
      <c r="G17" s="177">
        <f t="shared" si="6"/>
        <v>0</v>
      </c>
    </row>
    <row r="18" spans="1:7" x14ac:dyDescent="0.2">
      <c r="A18" s="174">
        <v>1230</v>
      </c>
      <c r="B18" s="112" t="s">
        <v>26</v>
      </c>
      <c r="C18" s="176">
        <v>127400089.23</v>
      </c>
      <c r="D18" s="176">
        <v>0</v>
      </c>
      <c r="E18" s="176">
        <v>0</v>
      </c>
      <c r="F18" s="176">
        <f t="shared" si="5"/>
        <v>127400089.23</v>
      </c>
      <c r="G18" s="177">
        <f t="shared" si="6"/>
        <v>0</v>
      </c>
    </row>
    <row r="19" spans="1:7" x14ac:dyDescent="0.2">
      <c r="A19" s="174">
        <v>1240</v>
      </c>
      <c r="B19" s="112" t="s">
        <v>28</v>
      </c>
      <c r="C19" s="113">
        <v>47952505.890000001</v>
      </c>
      <c r="D19" s="113">
        <v>2254513.7000000002</v>
      </c>
      <c r="E19" s="113">
        <v>0</v>
      </c>
      <c r="F19" s="113">
        <f t="shared" si="5"/>
        <v>50207019.590000004</v>
      </c>
      <c r="G19" s="114">
        <f t="shared" si="6"/>
        <v>2254513.700000003</v>
      </c>
    </row>
    <row r="20" spans="1:7" x14ac:dyDescent="0.2">
      <c r="A20" s="174">
        <v>1250</v>
      </c>
      <c r="B20" s="112" t="s">
        <v>30</v>
      </c>
      <c r="C20" s="113">
        <v>88673.43</v>
      </c>
      <c r="D20" s="113">
        <v>0</v>
      </c>
      <c r="E20" s="113">
        <v>0</v>
      </c>
      <c r="F20" s="113">
        <f t="shared" si="5"/>
        <v>88673.43</v>
      </c>
      <c r="G20" s="114">
        <f t="shared" si="6"/>
        <v>0</v>
      </c>
    </row>
    <row r="21" spans="1:7" x14ac:dyDescent="0.2">
      <c r="A21" s="174">
        <v>1260</v>
      </c>
      <c r="B21" s="112" t="s">
        <v>32</v>
      </c>
      <c r="C21" s="113">
        <v>-55131749.700000003</v>
      </c>
      <c r="D21" s="113">
        <v>0</v>
      </c>
      <c r="E21" s="113">
        <v>0</v>
      </c>
      <c r="F21" s="113">
        <f t="shared" si="5"/>
        <v>-55131749.700000003</v>
      </c>
      <c r="G21" s="114">
        <f t="shared" si="6"/>
        <v>0</v>
      </c>
    </row>
    <row r="22" spans="1:7" x14ac:dyDescent="0.2">
      <c r="A22" s="174">
        <v>1270</v>
      </c>
      <c r="B22" s="112" t="s">
        <v>34</v>
      </c>
      <c r="C22" s="113">
        <v>0</v>
      </c>
      <c r="D22" s="113">
        <v>0</v>
      </c>
      <c r="E22" s="113">
        <v>0</v>
      </c>
      <c r="F22" s="113">
        <f t="shared" si="5"/>
        <v>0</v>
      </c>
      <c r="G22" s="114">
        <f t="shared" si="6"/>
        <v>0</v>
      </c>
    </row>
    <row r="23" spans="1:7" x14ac:dyDescent="0.2">
      <c r="A23" s="174">
        <v>1280</v>
      </c>
      <c r="B23" s="112" t="s">
        <v>36</v>
      </c>
      <c r="C23" s="113">
        <v>0</v>
      </c>
      <c r="D23" s="113">
        <v>0</v>
      </c>
      <c r="E23" s="113">
        <v>0</v>
      </c>
      <c r="F23" s="113">
        <f t="shared" si="5"/>
        <v>0</v>
      </c>
      <c r="G23" s="114">
        <f t="shared" si="6"/>
        <v>0</v>
      </c>
    </row>
    <row r="24" spans="1:7" x14ac:dyDescent="0.2">
      <c r="A24" s="174">
        <v>1290</v>
      </c>
      <c r="B24" s="112" t="s">
        <v>37</v>
      </c>
      <c r="C24" s="113">
        <v>0</v>
      </c>
      <c r="D24" s="113">
        <v>0</v>
      </c>
      <c r="E24" s="113">
        <v>0</v>
      </c>
      <c r="F24" s="113">
        <f t="shared" si="5"/>
        <v>0</v>
      </c>
      <c r="G24" s="114">
        <f t="shared" si="6"/>
        <v>0</v>
      </c>
    </row>
    <row r="25" spans="1:7" x14ac:dyDescent="0.2">
      <c r="A25" s="408"/>
      <c r="B25" s="409"/>
      <c r="C25" s="409"/>
      <c r="D25" s="409"/>
      <c r="E25" s="409"/>
      <c r="F25" s="409"/>
      <c r="G25" s="410"/>
    </row>
    <row r="26" spans="1:7" x14ac:dyDescent="0.2">
      <c r="B26" s="894" t="s">
        <v>58</v>
      </c>
      <c r="C26" s="894"/>
      <c r="D26" s="894"/>
      <c r="E26" s="894"/>
      <c r="F26" s="894"/>
      <c r="G26" s="894"/>
    </row>
    <row r="39" spans="7:7" x14ac:dyDescent="0.2">
      <c r="G39" s="6">
        <v>6</v>
      </c>
    </row>
  </sheetData>
  <sheetProtection formatCells="0" formatColumns="0" formatRows="0" autoFilter="0"/>
  <mergeCells count="2">
    <mergeCell ref="A1:G1"/>
    <mergeCell ref="B26:G26"/>
  </mergeCells>
  <printOptions horizontalCentered="1"/>
  <pageMargins left="0.78740157480314965" right="0.59055118110236227" top="0.78740157480314965" bottom="0.78740157480314965" header="0.31496062992125984" footer="0.31496062992125984"/>
  <pageSetup orientation="landscape"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4A5C26"/>
    <pageSetUpPr fitToPage="1"/>
  </sheetPr>
  <dimension ref="A1:F48"/>
  <sheetViews>
    <sheetView showGridLines="0" topLeftCell="C16" zoomScaleNormal="100" workbookViewId="0">
      <selection activeCell="C42" sqref="A42:XFD48"/>
    </sheetView>
  </sheetViews>
  <sheetFormatPr baseColWidth="10" defaultColWidth="12" defaultRowHeight="10.199999999999999" x14ac:dyDescent="0.2"/>
  <cols>
    <col min="1" max="1" width="2.7109375" style="14" customWidth="1"/>
    <col min="2" max="2" width="35.7109375" style="36" customWidth="1"/>
    <col min="3" max="3" width="23.7109375" style="188" customWidth="1"/>
    <col min="4" max="6" width="18.7109375" style="188" customWidth="1"/>
    <col min="7" max="7" width="2.140625" style="99" customWidth="1"/>
    <col min="8" max="16384" width="12" style="99"/>
  </cols>
  <sheetData>
    <row r="1" spans="1:6" ht="54.75" customHeight="1" x14ac:dyDescent="0.2">
      <c r="A1" s="885" t="s">
        <v>1334</v>
      </c>
      <c r="B1" s="886"/>
      <c r="C1" s="886"/>
      <c r="D1" s="886"/>
      <c r="E1" s="886"/>
      <c r="F1" s="887"/>
    </row>
    <row r="2" spans="1:6" ht="35.1" customHeight="1" x14ac:dyDescent="0.2">
      <c r="A2" s="167"/>
      <c r="B2" s="178" t="s">
        <v>156</v>
      </c>
      <c r="C2" s="179" t="s">
        <v>157</v>
      </c>
      <c r="D2" s="179" t="s">
        <v>158</v>
      </c>
      <c r="E2" s="179" t="s">
        <v>159</v>
      </c>
      <c r="F2" s="179" t="s">
        <v>160</v>
      </c>
    </row>
    <row r="3" spans="1:6" s="185" customFormat="1" ht="11.25" customHeight="1" x14ac:dyDescent="0.2">
      <c r="A3" s="180" t="s">
        <v>161</v>
      </c>
      <c r="B3" s="181"/>
      <c r="C3" s="182"/>
      <c r="D3" s="182"/>
      <c r="E3" s="183">
        <f>+E16+E29</f>
        <v>0</v>
      </c>
      <c r="F3" s="184">
        <f>+F16+F29</f>
        <v>0</v>
      </c>
    </row>
    <row r="4" spans="1:6" ht="11.25" customHeight="1" x14ac:dyDescent="0.2">
      <c r="A4" s="186"/>
      <c r="B4" s="187" t="s">
        <v>162</v>
      </c>
      <c r="E4" s="113"/>
      <c r="F4" s="114"/>
    </row>
    <row r="5" spans="1:6" ht="11.25" customHeight="1" x14ac:dyDescent="0.2">
      <c r="A5" s="189" t="s">
        <v>163</v>
      </c>
      <c r="B5" s="190"/>
      <c r="C5" s="191"/>
      <c r="D5" s="191"/>
      <c r="E5" s="109">
        <f>+E6+E7+E8</f>
        <v>0</v>
      </c>
      <c r="F5" s="110">
        <f>+F6+F7+F8</f>
        <v>0</v>
      </c>
    </row>
    <row r="6" spans="1:6" ht="11.25" customHeight="1" x14ac:dyDescent="0.2">
      <c r="A6" s="186"/>
      <c r="B6" s="192" t="s">
        <v>164</v>
      </c>
      <c r="C6" s="193"/>
      <c r="D6" s="193"/>
      <c r="E6" s="113">
        <v>0</v>
      </c>
      <c r="F6" s="114">
        <v>0</v>
      </c>
    </row>
    <row r="7" spans="1:6" ht="11.25" customHeight="1" x14ac:dyDescent="0.2">
      <c r="A7" s="186"/>
      <c r="B7" s="192" t="s">
        <v>165</v>
      </c>
      <c r="C7" s="193"/>
      <c r="D7" s="193"/>
      <c r="E7" s="113">
        <v>0</v>
      </c>
      <c r="F7" s="114">
        <v>0</v>
      </c>
    </row>
    <row r="8" spans="1:6" ht="11.25" customHeight="1" x14ac:dyDescent="0.2">
      <c r="A8" s="186"/>
      <c r="B8" s="192" t="s">
        <v>166</v>
      </c>
      <c r="C8" s="193"/>
      <c r="D8" s="193"/>
      <c r="E8" s="113">
        <v>0</v>
      </c>
      <c r="F8" s="114">
        <v>0</v>
      </c>
    </row>
    <row r="9" spans="1:6" ht="11.25" customHeight="1" x14ac:dyDescent="0.2">
      <c r="A9" s="186"/>
      <c r="B9" s="192"/>
      <c r="C9" s="193"/>
      <c r="D9" s="193"/>
      <c r="E9" s="113"/>
      <c r="F9" s="114"/>
    </row>
    <row r="10" spans="1:6" ht="11.25" customHeight="1" x14ac:dyDescent="0.2">
      <c r="A10" s="189" t="s">
        <v>167</v>
      </c>
      <c r="B10" s="190"/>
      <c r="C10" s="104"/>
      <c r="D10" s="104"/>
      <c r="E10" s="109">
        <f>+E11+E12+E13+E14</f>
        <v>0</v>
      </c>
      <c r="F10" s="110">
        <f>+F11+F12+F13+F14</f>
        <v>0</v>
      </c>
    </row>
    <row r="11" spans="1:6" ht="11.25" customHeight="1" x14ac:dyDescent="0.2">
      <c r="A11" s="194"/>
      <c r="B11" s="192" t="s">
        <v>168</v>
      </c>
      <c r="C11" s="193"/>
      <c r="D11" s="193"/>
      <c r="E11" s="113">
        <v>0</v>
      </c>
      <c r="F11" s="114">
        <v>0</v>
      </c>
    </row>
    <row r="12" spans="1:6" ht="11.25" customHeight="1" x14ac:dyDescent="0.2">
      <c r="A12" s="194"/>
      <c r="B12" s="192" t="s">
        <v>169</v>
      </c>
      <c r="C12" s="193"/>
      <c r="D12" s="193"/>
      <c r="E12" s="113">
        <v>0</v>
      </c>
      <c r="F12" s="114">
        <v>0</v>
      </c>
    </row>
    <row r="13" spans="1:6" ht="11.25" customHeight="1" x14ac:dyDescent="0.2">
      <c r="A13" s="194"/>
      <c r="B13" s="192" t="s">
        <v>165</v>
      </c>
      <c r="C13" s="193"/>
      <c r="D13" s="193"/>
      <c r="E13" s="113">
        <v>0</v>
      </c>
      <c r="F13" s="114">
        <v>0</v>
      </c>
    </row>
    <row r="14" spans="1:6" ht="11.25" customHeight="1" x14ac:dyDescent="0.2">
      <c r="A14" s="194"/>
      <c r="B14" s="192" t="s">
        <v>166</v>
      </c>
      <c r="C14" s="193"/>
      <c r="D14" s="193"/>
      <c r="E14" s="113">
        <v>0</v>
      </c>
      <c r="F14" s="114">
        <v>0</v>
      </c>
    </row>
    <row r="15" spans="1:6" ht="11.25" customHeight="1" x14ac:dyDescent="0.2">
      <c r="A15" s="194"/>
      <c r="B15" s="192"/>
      <c r="C15" s="193"/>
      <c r="D15" s="193"/>
      <c r="E15" s="113"/>
      <c r="F15" s="114"/>
    </row>
    <row r="16" spans="1:6" ht="11.25" customHeight="1" x14ac:dyDescent="0.2">
      <c r="A16" s="194"/>
      <c r="B16" s="195" t="s">
        <v>170</v>
      </c>
      <c r="C16" s="104"/>
      <c r="D16" s="104"/>
      <c r="E16" s="109">
        <f>+E10+E5</f>
        <v>0</v>
      </c>
      <c r="F16" s="110">
        <f>+F10+F5</f>
        <v>0</v>
      </c>
    </row>
    <row r="17" spans="1:6" ht="11.25" customHeight="1" x14ac:dyDescent="0.2">
      <c r="A17" s="186"/>
      <c r="B17" s="187" t="s">
        <v>171</v>
      </c>
      <c r="C17" s="193"/>
      <c r="D17" s="193"/>
      <c r="E17" s="113"/>
      <c r="F17" s="114"/>
    </row>
    <row r="18" spans="1:6" ht="11.25" customHeight="1" x14ac:dyDescent="0.2">
      <c r="A18" s="189" t="s">
        <v>163</v>
      </c>
      <c r="B18" s="190"/>
      <c r="C18" s="193"/>
      <c r="D18" s="193"/>
      <c r="E18" s="109">
        <f>+E19+E20+E21</f>
        <v>0</v>
      </c>
      <c r="F18" s="110">
        <f>+F19+F20+F21</f>
        <v>0</v>
      </c>
    </row>
    <row r="19" spans="1:6" ht="11.25" customHeight="1" x14ac:dyDescent="0.2">
      <c r="A19" s="186"/>
      <c r="B19" s="192" t="s">
        <v>164</v>
      </c>
      <c r="C19" s="193"/>
      <c r="D19" s="193"/>
      <c r="E19" s="113">
        <v>0</v>
      </c>
      <c r="F19" s="114">
        <v>0</v>
      </c>
    </row>
    <row r="20" spans="1:6" ht="11.25" customHeight="1" x14ac:dyDescent="0.2">
      <c r="A20" s="186"/>
      <c r="B20" s="192" t="s">
        <v>165</v>
      </c>
      <c r="C20" s="193"/>
      <c r="D20" s="193"/>
      <c r="E20" s="113">
        <v>0</v>
      </c>
      <c r="F20" s="114">
        <v>0</v>
      </c>
    </row>
    <row r="21" spans="1:6" ht="11.25" customHeight="1" x14ac:dyDescent="0.2">
      <c r="A21" s="186"/>
      <c r="B21" s="192" t="s">
        <v>166</v>
      </c>
      <c r="C21" s="193"/>
      <c r="D21" s="193"/>
      <c r="E21" s="113">
        <v>0</v>
      </c>
      <c r="F21" s="114">
        <v>0</v>
      </c>
    </row>
    <row r="22" spans="1:6" ht="11.25" customHeight="1" x14ac:dyDescent="0.2">
      <c r="A22" s="186"/>
      <c r="B22" s="192"/>
      <c r="C22" s="193"/>
      <c r="D22" s="193"/>
      <c r="E22" s="113"/>
      <c r="F22" s="114"/>
    </row>
    <row r="23" spans="1:6" ht="11.25" customHeight="1" x14ac:dyDescent="0.2">
      <c r="A23" s="189" t="s">
        <v>167</v>
      </c>
      <c r="B23" s="190"/>
      <c r="C23" s="191"/>
      <c r="D23" s="191"/>
      <c r="E23" s="109">
        <f>+E24+E25+E26+E27</f>
        <v>0</v>
      </c>
      <c r="F23" s="110">
        <f>+F24+F25+F26+F27</f>
        <v>0</v>
      </c>
    </row>
    <row r="24" spans="1:6" ht="11.25" customHeight="1" x14ac:dyDescent="0.2">
      <c r="A24" s="194"/>
      <c r="B24" s="192" t="s">
        <v>168</v>
      </c>
      <c r="E24" s="113">
        <v>0</v>
      </c>
      <c r="F24" s="114">
        <v>0</v>
      </c>
    </row>
    <row r="25" spans="1:6" ht="11.25" customHeight="1" x14ac:dyDescent="0.2">
      <c r="A25" s="194"/>
      <c r="B25" s="192" t="s">
        <v>169</v>
      </c>
      <c r="E25" s="113">
        <v>0</v>
      </c>
      <c r="F25" s="114">
        <v>0</v>
      </c>
    </row>
    <row r="26" spans="1:6" ht="11.25" customHeight="1" x14ac:dyDescent="0.2">
      <c r="A26" s="194"/>
      <c r="B26" s="192" t="s">
        <v>165</v>
      </c>
      <c r="E26" s="113">
        <v>0</v>
      </c>
      <c r="F26" s="114">
        <v>0</v>
      </c>
    </row>
    <row r="27" spans="1:6" ht="11.25" customHeight="1" x14ac:dyDescent="0.2">
      <c r="A27" s="194"/>
      <c r="B27" s="192" t="s">
        <v>166</v>
      </c>
      <c r="E27" s="113">
        <v>0</v>
      </c>
      <c r="F27" s="114">
        <v>0</v>
      </c>
    </row>
    <row r="28" spans="1:6" ht="11.25" customHeight="1" x14ac:dyDescent="0.2">
      <c r="A28" s="194"/>
      <c r="B28" s="192"/>
      <c r="E28" s="113"/>
      <c r="F28" s="114"/>
    </row>
    <row r="29" spans="1:6" ht="11.25" customHeight="1" x14ac:dyDescent="0.2">
      <c r="A29" s="194"/>
      <c r="B29" s="195" t="s">
        <v>172</v>
      </c>
      <c r="C29" s="191"/>
      <c r="D29" s="191"/>
      <c r="E29" s="109">
        <f>+E18+E23</f>
        <v>0</v>
      </c>
      <c r="F29" s="110">
        <f>+F18+F23</f>
        <v>0</v>
      </c>
    </row>
    <row r="30" spans="1:6" ht="11.25" customHeight="1" x14ac:dyDescent="0.2">
      <c r="A30" s="194"/>
      <c r="B30" s="195"/>
      <c r="C30" s="191"/>
      <c r="D30" s="191"/>
      <c r="E30" s="109"/>
      <c r="F30" s="110"/>
    </row>
    <row r="31" spans="1:6" ht="11.25" customHeight="1" x14ac:dyDescent="0.2">
      <c r="A31" s="196" t="s">
        <v>173</v>
      </c>
      <c r="B31" s="197"/>
      <c r="C31" s="191"/>
      <c r="D31" s="191"/>
      <c r="E31" s="109">
        <v>6340539.9800000004</v>
      </c>
      <c r="F31" s="110">
        <v>5353110.0599999996</v>
      </c>
    </row>
    <row r="32" spans="1:6" ht="11.25" customHeight="1" x14ac:dyDescent="0.2">
      <c r="A32" s="196"/>
      <c r="B32" s="197"/>
      <c r="C32" s="191"/>
      <c r="D32" s="191"/>
      <c r="E32" s="109"/>
      <c r="F32" s="110"/>
    </row>
    <row r="33" spans="1:6" ht="11.25" customHeight="1" x14ac:dyDescent="0.2">
      <c r="A33" s="186"/>
      <c r="B33" s="190" t="s">
        <v>174</v>
      </c>
      <c r="C33" s="191"/>
      <c r="D33" s="191"/>
      <c r="E33" s="109">
        <v>6340539.9800000004</v>
      </c>
      <c r="F33" s="110">
        <v>5353110.0599999996</v>
      </c>
    </row>
    <row r="34" spans="1:6" x14ac:dyDescent="0.2">
      <c r="A34" s="198"/>
      <c r="B34" s="122"/>
      <c r="C34" s="123"/>
      <c r="D34" s="123"/>
      <c r="E34" s="123"/>
      <c r="F34" s="199"/>
    </row>
    <row r="35" spans="1:6" x14ac:dyDescent="0.2">
      <c r="A35" s="895" t="s">
        <v>58</v>
      </c>
      <c r="B35" s="895"/>
      <c r="C35" s="895"/>
      <c r="D35" s="895"/>
      <c r="E35" s="895"/>
      <c r="F35" s="895"/>
    </row>
    <row r="42" spans="1:6" s="848" customFormat="1" x14ac:dyDescent="0.2">
      <c r="A42" s="1"/>
      <c r="B42" s="30"/>
      <c r="C42" s="98"/>
      <c r="D42" s="98"/>
      <c r="E42" s="98"/>
      <c r="F42" s="98"/>
    </row>
    <row r="43" spans="1:6" s="848" customFormat="1" x14ac:dyDescent="0.2">
      <c r="A43" s="1"/>
      <c r="B43" s="30"/>
      <c r="C43" s="98"/>
      <c r="D43" s="98"/>
      <c r="E43" s="98"/>
      <c r="F43" s="98"/>
    </row>
    <row r="44" spans="1:6" s="848" customFormat="1" x14ac:dyDescent="0.2">
      <c r="A44" s="1"/>
      <c r="B44" s="30"/>
      <c r="C44" s="98"/>
      <c r="D44" s="98"/>
      <c r="E44" s="98"/>
      <c r="F44" s="98"/>
    </row>
    <row r="45" spans="1:6" s="848" customFormat="1" x14ac:dyDescent="0.2">
      <c r="A45" s="1"/>
      <c r="B45" s="30"/>
      <c r="C45" s="98"/>
      <c r="D45" s="98"/>
      <c r="E45" s="98"/>
      <c r="F45" s="98"/>
    </row>
    <row r="46" spans="1:6" s="848" customFormat="1" x14ac:dyDescent="0.2">
      <c r="A46" s="1"/>
      <c r="B46" s="30"/>
      <c r="C46" s="98"/>
      <c r="D46" s="98"/>
      <c r="E46" s="98"/>
      <c r="F46" s="6">
        <v>7</v>
      </c>
    </row>
    <row r="47" spans="1:6" s="848" customFormat="1" x14ac:dyDescent="0.2">
      <c r="A47" s="1"/>
      <c r="B47" s="30"/>
      <c r="C47" s="98"/>
      <c r="D47" s="98"/>
      <c r="E47" s="98"/>
      <c r="F47" s="98"/>
    </row>
    <row r="48" spans="1:6" s="848" customFormat="1" x14ac:dyDescent="0.2">
      <c r="A48" s="1"/>
      <c r="B48" s="30"/>
      <c r="C48" s="98"/>
      <c r="D48" s="98"/>
      <c r="E48" s="98"/>
      <c r="F48" s="98"/>
    </row>
  </sheetData>
  <sheetProtection formatCells="0" formatColumns="0" formatRows="0" autoFilter="0"/>
  <mergeCells count="2">
    <mergeCell ref="A1:F1"/>
    <mergeCell ref="A35:F35"/>
  </mergeCells>
  <printOptions horizontalCentered="1"/>
  <pageMargins left="0.78740157480314965" right="0.59055118110236227" top="0.59055118110236227" bottom="0.59055118110236227" header="0.31496062992125984" footer="0.31496062992125984"/>
  <pageSetup scale="89"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4A5C26"/>
    <pageSetUpPr fitToPage="1"/>
  </sheetPr>
  <dimension ref="A1:B42"/>
  <sheetViews>
    <sheetView showGridLines="0" topLeftCell="A16" zoomScaleNormal="100" zoomScaleSheetLayoutView="70" workbookViewId="0">
      <selection activeCell="A38" sqref="A38:XFD42"/>
    </sheetView>
  </sheetViews>
  <sheetFormatPr baseColWidth="10" defaultColWidth="12" defaultRowHeight="10.199999999999999" x14ac:dyDescent="0.2"/>
  <cols>
    <col min="1" max="1" width="66.7109375" style="99" customWidth="1"/>
    <col min="2" max="2" width="59" style="99" customWidth="1"/>
    <col min="3" max="3" width="2.140625" style="99" customWidth="1"/>
    <col min="4" max="4" width="35.42578125" style="99" customWidth="1"/>
    <col min="5" max="5" width="38.140625" style="99" customWidth="1"/>
    <col min="6" max="16384" width="12" style="99"/>
  </cols>
  <sheetData>
    <row r="1" spans="1:2" ht="51" customHeight="1" x14ac:dyDescent="0.2">
      <c r="A1" s="885" t="s">
        <v>1335</v>
      </c>
      <c r="B1" s="896"/>
    </row>
    <row r="2" spans="1:2" ht="15" customHeight="1" x14ac:dyDescent="0.2">
      <c r="A2" s="65" t="s">
        <v>113</v>
      </c>
      <c r="B2" s="65" t="s">
        <v>175</v>
      </c>
    </row>
    <row r="3" spans="1:2" ht="13.2" x14ac:dyDescent="0.2">
      <c r="A3" s="386" t="s">
        <v>408</v>
      </c>
      <c r="B3" s="200"/>
    </row>
    <row r="4" spans="1:2" x14ac:dyDescent="0.2">
      <c r="A4" s="387"/>
      <c r="B4" s="201"/>
    </row>
    <row r="5" spans="1:2" x14ac:dyDescent="0.2">
      <c r="A5" s="387"/>
      <c r="B5" s="201"/>
    </row>
    <row r="6" spans="1:2" x14ac:dyDescent="0.2">
      <c r="A6" s="388"/>
      <c r="B6" s="200"/>
    </row>
    <row r="7" spans="1:2" ht="13.2" x14ac:dyDescent="0.2">
      <c r="A7" s="386" t="s">
        <v>409</v>
      </c>
      <c r="B7" s="202"/>
    </row>
    <row r="8" spans="1:2" ht="13.2" x14ac:dyDescent="0.2">
      <c r="A8" s="386"/>
      <c r="B8" s="202"/>
    </row>
    <row r="9" spans="1:2" ht="13.2" x14ac:dyDescent="0.2">
      <c r="A9" s="744" t="s">
        <v>998</v>
      </c>
      <c r="B9" s="202"/>
    </row>
    <row r="10" spans="1:2" x14ac:dyDescent="0.2">
      <c r="A10" s="388"/>
      <c r="B10" s="202"/>
    </row>
    <row r="11" spans="1:2" ht="13.2" x14ac:dyDescent="0.2">
      <c r="A11" s="386" t="s">
        <v>410</v>
      </c>
      <c r="B11" s="202"/>
    </row>
    <row r="12" spans="1:2" ht="13.2" x14ac:dyDescent="0.2">
      <c r="A12" s="386"/>
      <c r="B12" s="202"/>
    </row>
    <row r="13" spans="1:2" ht="13.2" x14ac:dyDescent="0.2">
      <c r="A13" s="386"/>
      <c r="B13" s="202"/>
    </row>
    <row r="14" spans="1:2" x14ac:dyDescent="0.2">
      <c r="A14" s="389"/>
      <c r="B14" s="202"/>
    </row>
    <row r="15" spans="1:2" ht="13.2" x14ac:dyDescent="0.2">
      <c r="A15" s="386" t="s">
        <v>88</v>
      </c>
      <c r="B15" s="202"/>
    </row>
    <row r="16" spans="1:2" ht="13.2" x14ac:dyDescent="0.2">
      <c r="A16" s="386"/>
      <c r="B16" s="202"/>
    </row>
    <row r="17" spans="1:2" ht="13.2" x14ac:dyDescent="0.2">
      <c r="A17" s="386"/>
      <c r="B17" s="202"/>
    </row>
    <row r="18" spans="1:2" ht="11.4" x14ac:dyDescent="0.2">
      <c r="A18" s="390"/>
      <c r="B18" s="200"/>
    </row>
    <row r="19" spans="1:2" ht="13.2" x14ac:dyDescent="0.2">
      <c r="A19" s="386" t="s">
        <v>411</v>
      </c>
      <c r="B19" s="203"/>
    </row>
    <row r="20" spans="1:2" x14ac:dyDescent="0.2">
      <c r="A20" s="204"/>
      <c r="B20" s="205"/>
    </row>
    <row r="21" spans="1:2" x14ac:dyDescent="0.2">
      <c r="A21" s="204"/>
      <c r="B21" s="200"/>
    </row>
    <row r="22" spans="1:2" x14ac:dyDescent="0.2">
      <c r="A22" s="204"/>
      <c r="B22" s="200"/>
    </row>
    <row r="23" spans="1:2" x14ac:dyDescent="0.2">
      <c r="A23" s="204"/>
      <c r="B23" s="200"/>
    </row>
    <row r="24" spans="1:2" x14ac:dyDescent="0.2">
      <c r="A24" s="204"/>
      <c r="B24" s="200"/>
    </row>
    <row r="25" spans="1:2" x14ac:dyDescent="0.2">
      <c r="A25" s="120"/>
      <c r="B25" s="206"/>
    </row>
    <row r="26" spans="1:2" x14ac:dyDescent="0.2">
      <c r="A26" s="99" t="s">
        <v>176</v>
      </c>
    </row>
    <row r="38" spans="2:2" s="848" customFormat="1" x14ac:dyDescent="0.2"/>
    <row r="39" spans="2:2" s="848" customFormat="1" x14ac:dyDescent="0.2"/>
    <row r="40" spans="2:2" s="848" customFormat="1" x14ac:dyDescent="0.2"/>
    <row r="41" spans="2:2" s="848" customFormat="1" x14ac:dyDescent="0.2"/>
    <row r="42" spans="2:2" s="848" customFormat="1" x14ac:dyDescent="0.2">
      <c r="B42" s="6">
        <v>8</v>
      </c>
    </row>
  </sheetData>
  <sheetProtection formatCells="0" formatColumns="0" formatRows="0" insertRows="0" deleteRows="0" autoFilter="0"/>
  <mergeCells count="1">
    <mergeCell ref="A1:B1"/>
  </mergeCells>
  <printOptions horizontalCentered="1"/>
  <pageMargins left="0.78740157480314965" right="0.59055118110236227" top="0.78740157480314965" bottom="0.78740157480314965" header="0.31496062992125984" footer="0.31496062992125984"/>
  <pageSetup scale="98"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6029F1-AD7F-40D6-982F-179436103A3F}">
  <dimension ref="A1:I557"/>
  <sheetViews>
    <sheetView zoomScale="60" zoomScaleNormal="60" workbookViewId="0">
      <selection activeCell="A491" sqref="A1:A1048576"/>
    </sheetView>
  </sheetViews>
  <sheetFormatPr baseColWidth="10" defaultColWidth="11.42578125" defaultRowHeight="13.2" x14ac:dyDescent="0.25"/>
  <cols>
    <col min="1" max="1" width="1.7109375" style="449" customWidth="1"/>
    <col min="2" max="2" width="88.42578125" style="449" customWidth="1"/>
    <col min="3" max="6" width="32.42578125" style="449" customWidth="1"/>
    <col min="7" max="7" width="26" style="449" customWidth="1"/>
    <col min="8" max="8" width="7.28515625" style="449" customWidth="1"/>
    <col min="9" max="9" width="19.7109375" style="449" customWidth="1"/>
    <col min="10" max="16384" width="11.42578125" style="449"/>
  </cols>
  <sheetData>
    <row r="1" spans="1:8" ht="7.2" customHeight="1" x14ac:dyDescent="0.25"/>
    <row r="2" spans="1:8" ht="4.5" customHeight="1" x14ac:dyDescent="0.25">
      <c r="A2" s="899"/>
      <c r="B2" s="899"/>
      <c r="C2" s="899"/>
      <c r="D2" s="899"/>
      <c r="E2" s="899"/>
      <c r="F2" s="899"/>
      <c r="G2" s="899"/>
      <c r="H2" s="899"/>
    </row>
    <row r="3" spans="1:8" ht="15" customHeight="1" x14ac:dyDescent="0.25">
      <c r="A3" s="900" t="s">
        <v>426</v>
      </c>
      <c r="B3" s="900"/>
      <c r="C3" s="900"/>
      <c r="D3" s="900"/>
      <c r="E3" s="900"/>
      <c r="F3" s="900"/>
      <c r="G3" s="900"/>
      <c r="H3" s="900"/>
    </row>
    <row r="4" spans="1:8" ht="24" customHeight="1" x14ac:dyDescent="0.25">
      <c r="A4" s="900" t="s">
        <v>1347</v>
      </c>
      <c r="B4" s="900"/>
      <c r="C4" s="900"/>
      <c r="D4" s="900"/>
      <c r="E4" s="900"/>
      <c r="F4" s="900"/>
      <c r="G4" s="900"/>
      <c r="H4" s="900"/>
    </row>
    <row r="5" spans="1:8" x14ac:dyDescent="0.25">
      <c r="B5" s="450"/>
      <c r="C5" s="451"/>
      <c r="D5" s="452"/>
      <c r="E5" s="452"/>
      <c r="F5" s="452"/>
    </row>
    <row r="7" spans="1:8" x14ac:dyDescent="0.25">
      <c r="B7" s="453" t="s">
        <v>427</v>
      </c>
      <c r="C7" s="454" t="s">
        <v>428</v>
      </c>
      <c r="D7" s="455"/>
      <c r="F7" s="456"/>
      <c r="G7" s="453"/>
    </row>
    <row r="9" spans="1:8" x14ac:dyDescent="0.25">
      <c r="A9" s="901" t="s">
        <v>429</v>
      </c>
      <c r="B9" s="901"/>
      <c r="C9" s="901"/>
      <c r="D9" s="901"/>
      <c r="E9" s="901"/>
      <c r="F9" s="901"/>
      <c r="G9" s="901"/>
      <c r="H9" s="901"/>
    </row>
    <row r="10" spans="1:8" x14ac:dyDescent="0.25">
      <c r="B10" s="457"/>
      <c r="C10" s="454"/>
      <c r="D10" s="455"/>
      <c r="F10" s="456"/>
    </row>
    <row r="11" spans="1:8" x14ac:dyDescent="0.25">
      <c r="B11" s="458" t="s">
        <v>430</v>
      </c>
      <c r="C11" s="459"/>
      <c r="D11" s="452"/>
      <c r="E11" s="452"/>
      <c r="F11" s="452"/>
    </row>
    <row r="12" spans="1:8" x14ac:dyDescent="0.25">
      <c r="B12" s="460"/>
      <c r="C12" s="451"/>
      <c r="D12" s="452"/>
      <c r="E12" s="452"/>
      <c r="F12" s="452"/>
    </row>
    <row r="13" spans="1:8" x14ac:dyDescent="0.25">
      <c r="B13" s="458" t="s">
        <v>0</v>
      </c>
      <c r="C13" s="451"/>
      <c r="D13" s="452"/>
      <c r="E13" s="452"/>
      <c r="F13" s="452"/>
    </row>
    <row r="14" spans="1:8" x14ac:dyDescent="0.25">
      <c r="C14" s="451"/>
    </row>
    <row r="15" spans="1:8" x14ac:dyDescent="0.25">
      <c r="B15" s="461" t="s">
        <v>431</v>
      </c>
    </row>
    <row r="16" spans="1:8" x14ac:dyDescent="0.25">
      <c r="B16" s="462"/>
    </row>
    <row r="17" spans="2:5" ht="20.25" customHeight="1" x14ac:dyDescent="0.25">
      <c r="B17" s="463" t="s">
        <v>432</v>
      </c>
      <c r="C17" s="464" t="s">
        <v>433</v>
      </c>
      <c r="D17" s="464" t="s">
        <v>434</v>
      </c>
      <c r="E17" s="464" t="s">
        <v>435</v>
      </c>
    </row>
    <row r="18" spans="2:5" x14ac:dyDescent="0.25">
      <c r="B18" s="465" t="s">
        <v>436</v>
      </c>
      <c r="C18" s="466"/>
      <c r="D18" s="466">
        <v>0</v>
      </c>
      <c r="E18" s="466">
        <v>0</v>
      </c>
    </row>
    <row r="19" spans="2:5" x14ac:dyDescent="0.25">
      <c r="B19" s="467"/>
      <c r="C19" s="468"/>
      <c r="D19" s="468">
        <v>0</v>
      </c>
      <c r="E19" s="468">
        <v>0</v>
      </c>
    </row>
    <row r="20" spans="2:5" x14ac:dyDescent="0.25">
      <c r="B20" s="467" t="s">
        <v>437</v>
      </c>
      <c r="C20" s="468"/>
      <c r="D20" s="468">
        <v>0</v>
      </c>
      <c r="E20" s="468">
        <v>0</v>
      </c>
    </row>
    <row r="21" spans="2:5" x14ac:dyDescent="0.25">
      <c r="B21" s="467"/>
      <c r="C21" s="468"/>
      <c r="D21" s="468">
        <v>0</v>
      </c>
      <c r="E21" s="468">
        <v>0</v>
      </c>
    </row>
    <row r="22" spans="2:5" x14ac:dyDescent="0.25">
      <c r="B22" s="469" t="s">
        <v>438</v>
      </c>
      <c r="C22" s="470"/>
      <c r="D22" s="470">
        <v>0</v>
      </c>
      <c r="E22" s="470">
        <v>0</v>
      </c>
    </row>
    <row r="23" spans="2:5" x14ac:dyDescent="0.25">
      <c r="B23" s="462"/>
      <c r="C23" s="464">
        <f>SUM(C18:C22)</f>
        <v>0</v>
      </c>
      <c r="D23" s="464"/>
      <c r="E23" s="464">
        <f>SUM(E18:E22)</f>
        <v>0</v>
      </c>
    </row>
    <row r="24" spans="2:5" x14ac:dyDescent="0.25">
      <c r="B24" s="462"/>
    </row>
    <row r="25" spans="2:5" x14ac:dyDescent="0.25">
      <c r="B25" s="462"/>
    </row>
    <row r="26" spans="2:5" x14ac:dyDescent="0.25">
      <c r="B26" s="462"/>
    </row>
    <row r="27" spans="2:5" x14ac:dyDescent="0.25">
      <c r="B27" s="461" t="s">
        <v>439</v>
      </c>
      <c r="C27" s="471"/>
    </row>
    <row r="29" spans="2:5" ht="18.75" customHeight="1" x14ac:dyDescent="0.25">
      <c r="B29" s="463" t="s">
        <v>440</v>
      </c>
      <c r="C29" s="464" t="s">
        <v>433</v>
      </c>
      <c r="D29" s="464" t="s">
        <v>441</v>
      </c>
      <c r="E29" s="464" t="s">
        <v>442</v>
      </c>
    </row>
    <row r="30" spans="2:5" x14ac:dyDescent="0.25">
      <c r="B30" s="467" t="s">
        <v>443</v>
      </c>
      <c r="C30" s="468"/>
      <c r="D30" s="468"/>
      <c r="E30" s="468"/>
    </row>
    <row r="31" spans="2:5" x14ac:dyDescent="0.25">
      <c r="B31" s="467"/>
      <c r="C31" s="468"/>
      <c r="D31" s="468"/>
      <c r="E31" s="468"/>
    </row>
    <row r="32" spans="2:5" ht="14.25" customHeight="1" x14ac:dyDescent="0.25">
      <c r="B32" s="467" t="s">
        <v>444</v>
      </c>
      <c r="C32" s="468"/>
      <c r="D32" s="468"/>
      <c r="E32" s="468"/>
    </row>
    <row r="33" spans="2:6" ht="14.25" customHeight="1" x14ac:dyDescent="0.25">
      <c r="B33" s="467"/>
      <c r="C33" s="468"/>
      <c r="D33" s="468"/>
      <c r="E33" s="468"/>
    </row>
    <row r="34" spans="2:6" ht="14.25" customHeight="1" x14ac:dyDescent="0.25">
      <c r="B34" s="469"/>
      <c r="C34" s="470"/>
      <c r="D34" s="470"/>
      <c r="E34" s="470"/>
    </row>
    <row r="35" spans="2:6" ht="14.25" customHeight="1" x14ac:dyDescent="0.25">
      <c r="C35" s="464">
        <f>SUM(C30:C34)</f>
        <v>0</v>
      </c>
      <c r="D35" s="464">
        <f>SUM(D30:D34)</f>
        <v>0</v>
      </c>
      <c r="E35" s="464">
        <f>SUM(E30:E34)</f>
        <v>0</v>
      </c>
    </row>
    <row r="36" spans="2:6" ht="14.25" customHeight="1" x14ac:dyDescent="0.25">
      <c r="C36" s="472"/>
      <c r="D36" s="472"/>
      <c r="E36" s="472"/>
    </row>
    <row r="37" spans="2:6" ht="14.25" customHeight="1" x14ac:dyDescent="0.25"/>
    <row r="38" spans="2:6" ht="23.25" customHeight="1" x14ac:dyDescent="0.25">
      <c r="B38" s="463" t="s">
        <v>445</v>
      </c>
      <c r="C38" s="464" t="s">
        <v>433</v>
      </c>
      <c r="D38" s="464" t="s">
        <v>446</v>
      </c>
      <c r="E38" s="464" t="s">
        <v>447</v>
      </c>
      <c r="F38" s="464" t="s">
        <v>448</v>
      </c>
    </row>
    <row r="39" spans="2:6" s="451" customFormat="1" ht="14.25" customHeight="1" x14ac:dyDescent="0.25">
      <c r="B39" s="473" t="s">
        <v>449</v>
      </c>
      <c r="C39" s="474">
        <f>SUM(D39:F39)</f>
        <v>7891.6799999999994</v>
      </c>
      <c r="D39" s="475">
        <v>0</v>
      </c>
      <c r="E39" s="475">
        <v>0</v>
      </c>
      <c r="F39" s="475">
        <f>5888.4+1483+520.28</f>
        <v>7891.6799999999994</v>
      </c>
    </row>
    <row r="40" spans="2:6" s="451" customFormat="1" ht="14.25" customHeight="1" x14ac:dyDescent="0.25">
      <c r="B40" s="473"/>
      <c r="C40" s="475"/>
      <c r="D40" s="475"/>
      <c r="E40" s="475"/>
      <c r="F40" s="475"/>
    </row>
    <row r="41" spans="2:6" s="451" customFormat="1" ht="14.25" customHeight="1" x14ac:dyDescent="0.25">
      <c r="B41" s="473" t="s">
        <v>450</v>
      </c>
      <c r="C41" s="474">
        <f>SUM(D41:F41)</f>
        <v>17000</v>
      </c>
      <c r="D41" s="475">
        <v>17000</v>
      </c>
      <c r="E41" s="475">
        <v>0</v>
      </c>
      <c r="F41" s="475">
        <v>0</v>
      </c>
    </row>
    <row r="42" spans="2:6" s="451" customFormat="1" ht="14.25" customHeight="1" x14ac:dyDescent="0.25">
      <c r="B42" s="473"/>
      <c r="C42" s="475"/>
      <c r="D42" s="475"/>
      <c r="E42" s="475"/>
      <c r="F42" s="475"/>
    </row>
    <row r="43" spans="2:6" s="451" customFormat="1" ht="14.25" customHeight="1" x14ac:dyDescent="0.25">
      <c r="B43" s="473" t="s">
        <v>451</v>
      </c>
      <c r="C43" s="474">
        <f>SUM(D43:F43)</f>
        <v>0</v>
      </c>
      <c r="D43" s="475">
        <v>0</v>
      </c>
      <c r="E43" s="475">
        <v>0</v>
      </c>
      <c r="F43" s="475">
        <v>0</v>
      </c>
    </row>
    <row r="44" spans="2:6" s="451" customFormat="1" ht="14.25" customHeight="1" x14ac:dyDescent="0.25">
      <c r="B44" s="473"/>
      <c r="C44" s="475"/>
      <c r="D44" s="475"/>
      <c r="E44" s="475"/>
      <c r="F44" s="475"/>
    </row>
    <row r="45" spans="2:6" s="451" customFormat="1" ht="14.25" customHeight="1" x14ac:dyDescent="0.25">
      <c r="B45" s="473" t="s">
        <v>452</v>
      </c>
      <c r="C45" s="474">
        <f>SUM(D45:F45)</f>
        <v>0</v>
      </c>
      <c r="D45" s="475">
        <v>0</v>
      </c>
      <c r="E45" s="475">
        <v>0</v>
      </c>
      <c r="F45" s="475">
        <v>0</v>
      </c>
    </row>
    <row r="46" spans="2:6" s="451" customFormat="1" ht="14.25" customHeight="1" x14ac:dyDescent="0.25">
      <c r="B46" s="476"/>
      <c r="C46" s="477"/>
      <c r="D46" s="477"/>
      <c r="E46" s="477"/>
      <c r="F46" s="477"/>
    </row>
    <row r="47" spans="2:6" s="451" customFormat="1" ht="14.25" customHeight="1" x14ac:dyDescent="0.25">
      <c r="C47" s="478">
        <f>SUM(C38:C46)</f>
        <v>24891.68</v>
      </c>
      <c r="D47" s="478">
        <f>SUM(D38:D46)</f>
        <v>17000</v>
      </c>
      <c r="E47" s="478">
        <f>SUM(E38:E46)</f>
        <v>0</v>
      </c>
      <c r="F47" s="478">
        <f>SUM(F38:F46)</f>
        <v>7891.6799999999994</v>
      </c>
    </row>
    <row r="48" spans="2:6" ht="6.6" customHeight="1" x14ac:dyDescent="0.25"/>
    <row r="49" spans="2:8" ht="3" customHeight="1" x14ac:dyDescent="0.25"/>
    <row r="50" spans="2:8" ht="14.25" customHeight="1" x14ac:dyDescent="0.25"/>
    <row r="51" spans="2:8" ht="14.25" customHeight="1" x14ac:dyDescent="0.25">
      <c r="B51" s="461" t="s">
        <v>453</v>
      </c>
    </row>
    <row r="52" spans="2:8" ht="14.25" customHeight="1" x14ac:dyDescent="0.25">
      <c r="B52" s="462"/>
    </row>
    <row r="53" spans="2:8" ht="24" customHeight="1" x14ac:dyDescent="0.25">
      <c r="B53" s="463" t="s">
        <v>454</v>
      </c>
      <c r="C53" s="464" t="s">
        <v>433</v>
      </c>
      <c r="D53" s="464" t="s">
        <v>455</v>
      </c>
    </row>
    <row r="54" spans="2:8" ht="14.25" customHeight="1" x14ac:dyDescent="0.25">
      <c r="B54" s="465" t="s">
        <v>456</v>
      </c>
      <c r="C54" s="466"/>
      <c r="D54" s="466">
        <v>0</v>
      </c>
    </row>
    <row r="55" spans="2:8" ht="14.25" customHeight="1" x14ac:dyDescent="0.25">
      <c r="B55" s="467"/>
      <c r="C55" s="468"/>
      <c r="D55" s="468">
        <v>0</v>
      </c>
    </row>
    <row r="56" spans="2:8" ht="14.25" customHeight="1" x14ac:dyDescent="0.25">
      <c r="B56" s="467" t="s">
        <v>457</v>
      </c>
      <c r="C56" s="468"/>
      <c r="D56" s="468"/>
    </row>
    <row r="57" spans="2:8" ht="14.25" customHeight="1" x14ac:dyDescent="0.25">
      <c r="B57" s="469"/>
      <c r="C57" s="470"/>
      <c r="D57" s="470">
        <v>0</v>
      </c>
    </row>
    <row r="58" spans="2:8" ht="14.25" customHeight="1" x14ac:dyDescent="0.25">
      <c r="B58" s="479"/>
      <c r="C58" s="464">
        <f>SUM(C53:C57)</f>
        <v>0</v>
      </c>
      <c r="D58" s="464"/>
      <c r="H58" s="462">
        <v>9</v>
      </c>
    </row>
    <row r="59" spans="2:8" ht="14.25" hidden="1" customHeight="1" x14ac:dyDescent="0.25">
      <c r="B59" s="479"/>
      <c r="C59" s="480"/>
      <c r="D59" s="480"/>
    </row>
    <row r="60" spans="2:8" ht="9.6" hidden="1" customHeight="1" x14ac:dyDescent="0.25">
      <c r="B60" s="479"/>
      <c r="C60" s="480"/>
      <c r="D60" s="480"/>
    </row>
    <row r="61" spans="2:8" ht="1.8" customHeight="1" x14ac:dyDescent="0.25">
      <c r="H61" s="462"/>
    </row>
    <row r="62" spans="2:8" ht="14.25" customHeight="1" x14ac:dyDescent="0.25">
      <c r="B62" s="461" t="s">
        <v>458</v>
      </c>
    </row>
    <row r="63" spans="2:8" ht="14.25" customHeight="1" x14ac:dyDescent="0.25">
      <c r="B63" s="462"/>
    </row>
    <row r="64" spans="2:8" ht="27.75" customHeight="1" x14ac:dyDescent="0.25">
      <c r="B64" s="463" t="s">
        <v>459</v>
      </c>
      <c r="C64" s="464" t="s">
        <v>433</v>
      </c>
      <c r="D64" s="464" t="s">
        <v>434</v>
      </c>
      <c r="E64" s="464" t="s">
        <v>460</v>
      </c>
      <c r="F64" s="481" t="s">
        <v>461</v>
      </c>
      <c r="G64" s="464" t="s">
        <v>462</v>
      </c>
    </row>
    <row r="65" spans="2:8" ht="14.25" customHeight="1" x14ac:dyDescent="0.25">
      <c r="B65" s="482" t="s">
        <v>463</v>
      </c>
      <c r="C65" s="480"/>
      <c r="D65" s="480">
        <v>0</v>
      </c>
      <c r="E65" s="480">
        <v>0</v>
      </c>
      <c r="F65" s="480">
        <v>0</v>
      </c>
      <c r="G65" s="483">
        <v>0</v>
      </c>
    </row>
    <row r="66" spans="2:8" ht="14.25" customHeight="1" x14ac:dyDescent="0.25">
      <c r="B66" s="482"/>
      <c r="C66" s="480"/>
      <c r="D66" s="480">
        <v>0</v>
      </c>
      <c r="E66" s="480">
        <v>0</v>
      </c>
      <c r="F66" s="480">
        <v>0</v>
      </c>
      <c r="G66" s="483">
        <v>0</v>
      </c>
    </row>
    <row r="67" spans="2:8" ht="14.25" customHeight="1" x14ac:dyDescent="0.25">
      <c r="B67" s="482"/>
      <c r="C67" s="480"/>
      <c r="D67" s="480">
        <v>0</v>
      </c>
      <c r="E67" s="480">
        <v>0</v>
      </c>
      <c r="F67" s="480">
        <v>0</v>
      </c>
      <c r="G67" s="483">
        <v>0</v>
      </c>
    </row>
    <row r="68" spans="2:8" ht="14.25" customHeight="1" x14ac:dyDescent="0.25">
      <c r="B68" s="484"/>
      <c r="C68" s="485"/>
      <c r="D68" s="485">
        <v>0</v>
      </c>
      <c r="E68" s="485">
        <v>0</v>
      </c>
      <c r="F68" s="485">
        <v>0</v>
      </c>
      <c r="G68" s="486">
        <v>0</v>
      </c>
    </row>
    <row r="69" spans="2:8" ht="15" customHeight="1" x14ac:dyDescent="0.25">
      <c r="B69" s="479"/>
      <c r="C69" s="464">
        <f>SUM(C64:C68)</f>
        <v>0</v>
      </c>
      <c r="D69" s="487">
        <v>0</v>
      </c>
      <c r="E69" s="488">
        <v>0</v>
      </c>
      <c r="F69" s="488">
        <v>0</v>
      </c>
      <c r="G69" s="489">
        <v>0</v>
      </c>
    </row>
    <row r="70" spans="2:8" x14ac:dyDescent="0.25">
      <c r="B70" s="479"/>
      <c r="C70" s="490"/>
      <c r="D70" s="490"/>
      <c r="E70" s="490"/>
      <c r="F70" s="490"/>
      <c r="G70" s="490"/>
    </row>
    <row r="71" spans="2:8" hidden="1" x14ac:dyDescent="0.25">
      <c r="B71" s="479"/>
      <c r="C71" s="490"/>
      <c r="D71" s="490"/>
      <c r="E71" s="490"/>
      <c r="F71" s="490"/>
      <c r="G71" s="490"/>
      <c r="H71" s="462"/>
    </row>
    <row r="72" spans="2:8" hidden="1" x14ac:dyDescent="0.25">
      <c r="B72" s="479"/>
      <c r="C72" s="490"/>
      <c r="D72" s="490"/>
      <c r="E72" s="490"/>
      <c r="F72" s="490"/>
      <c r="G72" s="490"/>
    </row>
    <row r="73" spans="2:8" x14ac:dyDescent="0.25">
      <c r="B73" s="479"/>
      <c r="C73" s="490"/>
      <c r="D73" s="490"/>
      <c r="E73" s="490"/>
      <c r="F73" s="490"/>
      <c r="G73" s="490"/>
    </row>
    <row r="74" spans="2:8" x14ac:dyDescent="0.25">
      <c r="B74" s="479"/>
      <c r="C74" s="490"/>
      <c r="D74" s="490"/>
      <c r="E74" s="490"/>
      <c r="F74" s="490"/>
      <c r="G74" s="490"/>
      <c r="H74" s="462"/>
    </row>
    <row r="75" spans="2:8" ht="26.25" customHeight="1" x14ac:dyDescent="0.25">
      <c r="B75" s="463" t="s">
        <v>464</v>
      </c>
      <c r="C75" s="464" t="s">
        <v>433</v>
      </c>
      <c r="D75" s="464" t="s">
        <v>434</v>
      </c>
      <c r="E75" s="464" t="s">
        <v>465</v>
      </c>
      <c r="F75" s="490"/>
      <c r="G75" s="490"/>
    </row>
    <row r="76" spans="2:8" x14ac:dyDescent="0.25">
      <c r="B76" s="465" t="s">
        <v>466</v>
      </c>
      <c r="C76" s="483"/>
      <c r="D76" s="468">
        <v>0</v>
      </c>
      <c r="E76" s="468">
        <v>0</v>
      </c>
      <c r="F76" s="490"/>
      <c r="G76" s="490"/>
    </row>
    <row r="77" spans="2:8" x14ac:dyDescent="0.25">
      <c r="B77" s="469"/>
      <c r="C77" s="483"/>
      <c r="D77" s="468">
        <v>0</v>
      </c>
      <c r="E77" s="468">
        <v>0</v>
      </c>
      <c r="F77" s="490"/>
      <c r="G77" s="490"/>
    </row>
    <row r="78" spans="2:8" ht="16.5" customHeight="1" x14ac:dyDescent="0.25">
      <c r="B78" s="479"/>
      <c r="C78" s="464">
        <f>SUM(C76:C77)</f>
        <v>0</v>
      </c>
      <c r="D78" s="897"/>
      <c r="E78" s="898"/>
      <c r="F78" s="490"/>
      <c r="G78" s="490"/>
    </row>
    <row r="79" spans="2:8" ht="10.199999999999999" customHeight="1" x14ac:dyDescent="0.25">
      <c r="B79" s="479"/>
      <c r="C79" s="490"/>
      <c r="D79" s="490"/>
      <c r="E79" s="490"/>
      <c r="F79" s="490"/>
      <c r="G79" s="490"/>
    </row>
    <row r="80" spans="2:8" ht="2.4" customHeight="1" x14ac:dyDescent="0.25">
      <c r="B80" s="479"/>
      <c r="C80" s="490"/>
      <c r="D80" s="490"/>
      <c r="E80" s="490"/>
      <c r="F80" s="490"/>
      <c r="G80" s="490"/>
    </row>
    <row r="81" spans="2:8" x14ac:dyDescent="0.25">
      <c r="B81" s="462"/>
      <c r="H81" s="462"/>
    </row>
    <row r="82" spans="2:8" x14ac:dyDescent="0.25">
      <c r="B82" s="461" t="s">
        <v>467</v>
      </c>
    </row>
    <row r="84" spans="2:8" x14ac:dyDescent="0.25">
      <c r="B84" s="462"/>
    </row>
    <row r="85" spans="2:8" ht="24" customHeight="1" x14ac:dyDescent="0.25">
      <c r="B85" s="463" t="s">
        <v>468</v>
      </c>
      <c r="C85" s="464" t="s">
        <v>469</v>
      </c>
      <c r="D85" s="464" t="s">
        <v>470</v>
      </c>
      <c r="E85" s="464" t="s">
        <v>471</v>
      </c>
      <c r="F85" s="464" t="s">
        <v>472</v>
      </c>
    </row>
    <row r="86" spans="2:8" x14ac:dyDescent="0.25">
      <c r="B86" s="491" t="s">
        <v>473</v>
      </c>
      <c r="C86" s="492">
        <v>73248816.359999999</v>
      </c>
      <c r="D86" s="474">
        <v>73248816.359999999</v>
      </c>
      <c r="E86" s="468">
        <f>D86-C86</f>
        <v>0</v>
      </c>
      <c r="F86" s="468"/>
    </row>
    <row r="87" spans="2:8" x14ac:dyDescent="0.25">
      <c r="B87" s="493" t="s">
        <v>474</v>
      </c>
      <c r="C87" s="475">
        <v>54151272.869999997</v>
      </c>
      <c r="D87" s="474">
        <v>54151272.869999997</v>
      </c>
      <c r="E87" s="468">
        <f t="shared" ref="E87" si="0">D87-C87</f>
        <v>0</v>
      </c>
      <c r="F87" s="468"/>
    </row>
    <row r="88" spans="2:8" x14ac:dyDescent="0.25">
      <c r="B88" s="467" t="s">
        <v>475</v>
      </c>
      <c r="C88" s="494">
        <f>SUM(C86:C87)</f>
        <v>127400089.22999999</v>
      </c>
      <c r="D88" s="495">
        <f>SUM(D86:D87)</f>
        <v>127400089.22999999</v>
      </c>
      <c r="E88" s="496">
        <f>D88-C88</f>
        <v>0</v>
      </c>
      <c r="F88" s="468"/>
    </row>
    <row r="89" spans="2:8" x14ac:dyDescent="0.25">
      <c r="B89" s="493" t="s">
        <v>476</v>
      </c>
      <c r="C89" s="475">
        <v>4337597.4000000004</v>
      </c>
      <c r="D89" s="475">
        <v>4337597.4000000004</v>
      </c>
      <c r="E89" s="468">
        <f>D89-C89</f>
        <v>0</v>
      </c>
      <c r="F89" s="468"/>
    </row>
    <row r="90" spans="2:8" x14ac:dyDescent="0.25">
      <c r="B90" s="493" t="s">
        <v>477</v>
      </c>
      <c r="C90" s="475">
        <v>7446701.4199999999</v>
      </c>
      <c r="D90" s="475">
        <v>7446701.4199999999</v>
      </c>
      <c r="E90" s="468">
        <f t="shared" ref="E90:E116" si="1">D90-C90</f>
        <v>0</v>
      </c>
      <c r="F90" s="468"/>
    </row>
    <row r="91" spans="2:8" x14ac:dyDescent="0.25">
      <c r="B91" s="493" t="s">
        <v>478</v>
      </c>
      <c r="C91" s="475">
        <v>50829.68</v>
      </c>
      <c r="D91" s="475">
        <v>50829.68</v>
      </c>
      <c r="E91" s="468">
        <f t="shared" si="1"/>
        <v>0</v>
      </c>
      <c r="F91" s="468"/>
    </row>
    <row r="92" spans="2:8" x14ac:dyDescent="0.25">
      <c r="B92" s="493" t="s">
        <v>479</v>
      </c>
      <c r="C92" s="475">
        <v>10752077.27</v>
      </c>
      <c r="D92" s="475">
        <v>10861117.27</v>
      </c>
      <c r="E92" s="468">
        <f t="shared" si="1"/>
        <v>109040</v>
      </c>
      <c r="F92" s="468"/>
    </row>
    <row r="93" spans="2:8" x14ac:dyDescent="0.25">
      <c r="B93" s="493" t="s">
        <v>480</v>
      </c>
      <c r="C93" s="475">
        <v>132534.89000000001</v>
      </c>
      <c r="D93" s="475">
        <v>132534.89000000001</v>
      </c>
      <c r="E93" s="468">
        <f t="shared" si="1"/>
        <v>0</v>
      </c>
      <c r="F93" s="468"/>
    </row>
    <row r="94" spans="2:8" x14ac:dyDescent="0.25">
      <c r="B94" s="493" t="s">
        <v>481</v>
      </c>
      <c r="C94" s="475">
        <v>1683086.91</v>
      </c>
      <c r="D94" s="475">
        <v>1683086.91</v>
      </c>
      <c r="E94" s="468">
        <f t="shared" si="1"/>
        <v>0</v>
      </c>
      <c r="F94" s="468"/>
    </row>
    <row r="95" spans="2:8" x14ac:dyDescent="0.25">
      <c r="B95" s="493" t="s">
        <v>482</v>
      </c>
      <c r="C95" s="475">
        <v>195703.67</v>
      </c>
      <c r="D95" s="475">
        <v>195703.67</v>
      </c>
      <c r="E95" s="468">
        <f t="shared" si="1"/>
        <v>0</v>
      </c>
      <c r="F95" s="468"/>
    </row>
    <row r="96" spans="2:8" x14ac:dyDescent="0.25">
      <c r="B96" s="493" t="s">
        <v>483</v>
      </c>
      <c r="C96" s="475">
        <v>1007809.41</v>
      </c>
      <c r="D96" s="475">
        <v>1007809.41</v>
      </c>
      <c r="E96" s="468">
        <f t="shared" si="1"/>
        <v>0</v>
      </c>
      <c r="F96" s="468"/>
    </row>
    <row r="97" spans="2:6" x14ac:dyDescent="0.25">
      <c r="B97" s="493" t="s">
        <v>484</v>
      </c>
      <c r="C97" s="475">
        <v>78187.399999999994</v>
      </c>
      <c r="D97" s="475">
        <v>78187.399999999994</v>
      </c>
      <c r="E97" s="468">
        <f t="shared" si="1"/>
        <v>0</v>
      </c>
      <c r="F97" s="468"/>
    </row>
    <row r="98" spans="2:6" x14ac:dyDescent="0.25">
      <c r="B98" s="493" t="s">
        <v>485</v>
      </c>
      <c r="C98" s="475">
        <v>211315.94</v>
      </c>
      <c r="D98" s="475">
        <v>211315.94</v>
      </c>
      <c r="E98" s="468">
        <f t="shared" si="1"/>
        <v>0</v>
      </c>
      <c r="F98" s="468"/>
    </row>
    <row r="99" spans="2:6" x14ac:dyDescent="0.25">
      <c r="B99" s="493" t="s">
        <v>486</v>
      </c>
      <c r="C99" s="475">
        <v>524226.72</v>
      </c>
      <c r="D99" s="475">
        <v>524226.72</v>
      </c>
      <c r="E99" s="468">
        <f t="shared" si="1"/>
        <v>0</v>
      </c>
      <c r="F99" s="468"/>
    </row>
    <row r="100" spans="2:6" x14ac:dyDescent="0.25">
      <c r="B100" s="493" t="s">
        <v>487</v>
      </c>
      <c r="C100" s="475">
        <v>3738169.22</v>
      </c>
      <c r="D100" s="475">
        <v>3738169.22</v>
      </c>
      <c r="E100" s="468">
        <f t="shared" si="1"/>
        <v>0</v>
      </c>
      <c r="F100" s="468"/>
    </row>
    <row r="101" spans="2:6" x14ac:dyDescent="0.25">
      <c r="B101" s="493" t="s">
        <v>488</v>
      </c>
      <c r="C101" s="475">
        <v>2805719.05</v>
      </c>
      <c r="D101" s="475">
        <v>2805719.05</v>
      </c>
      <c r="E101" s="468">
        <f t="shared" si="1"/>
        <v>0</v>
      </c>
      <c r="F101" s="468"/>
    </row>
    <row r="102" spans="2:6" x14ac:dyDescent="0.25">
      <c r="B102" s="493" t="s">
        <v>489</v>
      </c>
      <c r="C102" s="475">
        <v>1606284</v>
      </c>
      <c r="D102" s="475">
        <v>1606284</v>
      </c>
      <c r="E102" s="468">
        <f t="shared" si="1"/>
        <v>0</v>
      </c>
      <c r="F102" s="468"/>
    </row>
    <row r="103" spans="2:6" x14ac:dyDescent="0.25">
      <c r="B103" s="493" t="s">
        <v>490</v>
      </c>
      <c r="C103" s="475">
        <v>8931</v>
      </c>
      <c r="D103" s="475">
        <v>8931</v>
      </c>
      <c r="E103" s="468">
        <f t="shared" si="1"/>
        <v>0</v>
      </c>
      <c r="F103" s="468"/>
    </row>
    <row r="104" spans="2:6" x14ac:dyDescent="0.25">
      <c r="B104" s="493" t="s">
        <v>491</v>
      </c>
      <c r="C104" s="475">
        <v>50353.19</v>
      </c>
      <c r="D104" s="475">
        <v>50353.19</v>
      </c>
      <c r="E104" s="468">
        <f t="shared" si="1"/>
        <v>0</v>
      </c>
      <c r="F104" s="468"/>
    </row>
    <row r="105" spans="2:6" x14ac:dyDescent="0.25">
      <c r="B105" s="493" t="s">
        <v>492</v>
      </c>
      <c r="C105" s="475">
        <v>39100</v>
      </c>
      <c r="D105" s="475">
        <v>39100</v>
      </c>
      <c r="E105" s="468">
        <f t="shared" si="1"/>
        <v>0</v>
      </c>
      <c r="F105" s="468"/>
    </row>
    <row r="106" spans="2:6" x14ac:dyDescent="0.25">
      <c r="B106" s="493" t="s">
        <v>493</v>
      </c>
      <c r="C106" s="475">
        <v>4723382.4800000004</v>
      </c>
      <c r="D106" s="475">
        <v>4723382.4800000004</v>
      </c>
      <c r="E106" s="468">
        <f t="shared" si="1"/>
        <v>0</v>
      </c>
      <c r="F106" s="468"/>
    </row>
    <row r="107" spans="2:6" x14ac:dyDescent="0.25">
      <c r="B107" s="493" t="s">
        <v>494</v>
      </c>
      <c r="C107" s="475">
        <v>1710618.2</v>
      </c>
      <c r="D107" s="475">
        <v>1710618.2</v>
      </c>
      <c r="E107" s="468">
        <f t="shared" si="1"/>
        <v>0</v>
      </c>
      <c r="F107" s="468"/>
    </row>
    <row r="108" spans="2:6" x14ac:dyDescent="0.25">
      <c r="B108" s="493" t="s">
        <v>495</v>
      </c>
      <c r="C108" s="475">
        <v>458013.45</v>
      </c>
      <c r="D108" s="475">
        <v>458013.45</v>
      </c>
      <c r="E108" s="468">
        <f t="shared" si="1"/>
        <v>0</v>
      </c>
      <c r="F108" s="468"/>
    </row>
    <row r="109" spans="2:6" x14ac:dyDescent="0.25">
      <c r="B109" s="493" t="s">
        <v>496</v>
      </c>
      <c r="C109" s="475">
        <v>1639414.32</v>
      </c>
      <c r="D109" s="475">
        <v>1639414.32</v>
      </c>
      <c r="E109" s="468">
        <f t="shared" si="1"/>
        <v>0</v>
      </c>
      <c r="F109" s="468"/>
    </row>
    <row r="110" spans="2:6" x14ac:dyDescent="0.25">
      <c r="B110" s="493" t="s">
        <v>497</v>
      </c>
      <c r="C110" s="475">
        <v>1520869.07</v>
      </c>
      <c r="D110" s="475">
        <v>1520869.07</v>
      </c>
      <c r="E110" s="468">
        <f t="shared" si="1"/>
        <v>0</v>
      </c>
      <c r="F110" s="468"/>
    </row>
    <row r="111" spans="2:6" x14ac:dyDescent="0.25">
      <c r="B111" s="493" t="s">
        <v>498</v>
      </c>
      <c r="C111" s="475">
        <v>26352.14</v>
      </c>
      <c r="D111" s="475">
        <v>26352.14</v>
      </c>
      <c r="E111" s="468">
        <f t="shared" si="1"/>
        <v>0</v>
      </c>
      <c r="F111" s="468"/>
    </row>
    <row r="112" spans="2:6" x14ac:dyDescent="0.25">
      <c r="B112" s="493" t="s">
        <v>499</v>
      </c>
      <c r="C112" s="475">
        <v>2340870.25</v>
      </c>
      <c r="D112" s="475">
        <v>4486343.95</v>
      </c>
      <c r="E112" s="468">
        <f t="shared" si="1"/>
        <v>2145473.7000000002</v>
      </c>
      <c r="F112" s="468"/>
    </row>
    <row r="113" spans="2:8" x14ac:dyDescent="0.25">
      <c r="B113" s="493" t="s">
        <v>500</v>
      </c>
      <c r="C113" s="475">
        <v>14872.63</v>
      </c>
      <c r="D113" s="475">
        <v>14872.63</v>
      </c>
      <c r="E113" s="468">
        <f t="shared" si="1"/>
        <v>0</v>
      </c>
      <c r="F113" s="468"/>
    </row>
    <row r="114" spans="2:8" x14ac:dyDescent="0.25">
      <c r="B114" s="493" t="s">
        <v>501</v>
      </c>
      <c r="C114" s="475">
        <v>832891.37</v>
      </c>
      <c r="D114" s="475">
        <v>832891.37</v>
      </c>
      <c r="E114" s="468">
        <f t="shared" si="1"/>
        <v>0</v>
      </c>
      <c r="F114" s="468"/>
    </row>
    <row r="115" spans="2:8" x14ac:dyDescent="0.25">
      <c r="B115" s="493" t="s">
        <v>502</v>
      </c>
      <c r="C115" s="475">
        <v>7574.81</v>
      </c>
      <c r="D115" s="475">
        <v>7574.81</v>
      </c>
      <c r="E115" s="468">
        <f t="shared" si="1"/>
        <v>0</v>
      </c>
      <c r="F115" s="468"/>
    </row>
    <row r="116" spans="2:8" x14ac:dyDescent="0.25">
      <c r="B116" s="493" t="s">
        <v>503</v>
      </c>
      <c r="C116" s="475">
        <v>9020</v>
      </c>
      <c r="D116" s="475">
        <v>9020</v>
      </c>
      <c r="E116" s="468">
        <f t="shared" si="1"/>
        <v>0</v>
      </c>
      <c r="F116" s="468"/>
    </row>
    <row r="117" spans="2:8" x14ac:dyDescent="0.25">
      <c r="B117" s="467" t="s">
        <v>504</v>
      </c>
      <c r="C117" s="497">
        <f>SUM(C89:C116)</f>
        <v>47952505.890000015</v>
      </c>
      <c r="D117" s="497">
        <f>SUM(D89:D116)</f>
        <v>50207019.590000018</v>
      </c>
      <c r="E117" s="497">
        <f>SUM(E89:E115)</f>
        <v>2254513.7000000002</v>
      </c>
      <c r="F117" s="468"/>
    </row>
    <row r="118" spans="2:8" x14ac:dyDescent="0.25">
      <c r="B118" s="493" t="s">
        <v>505</v>
      </c>
      <c r="C118" s="475">
        <v>-15551435.199999999</v>
      </c>
      <c r="D118" s="475">
        <v>-15551435.199999999</v>
      </c>
      <c r="E118" s="468">
        <f t="shared" ref="E118:E136" si="2">D118-C118</f>
        <v>0</v>
      </c>
      <c r="F118" s="468"/>
    </row>
    <row r="119" spans="2:8" x14ac:dyDescent="0.25">
      <c r="B119" s="493" t="s">
        <v>506</v>
      </c>
      <c r="C119" s="475">
        <v>-10333085.369999999</v>
      </c>
      <c r="D119" s="475">
        <v>-10333085.369999999</v>
      </c>
      <c r="E119" s="468">
        <f t="shared" si="2"/>
        <v>0</v>
      </c>
      <c r="F119" s="468"/>
    </row>
    <row r="120" spans="2:8" x14ac:dyDescent="0.25">
      <c r="B120" s="493" t="s">
        <v>507</v>
      </c>
      <c r="C120" s="475">
        <v>-13562.46</v>
      </c>
      <c r="D120" s="475">
        <v>-13562.46</v>
      </c>
      <c r="E120" s="468">
        <f t="shared" si="2"/>
        <v>0</v>
      </c>
      <c r="F120" s="468"/>
    </row>
    <row r="121" spans="2:8" x14ac:dyDescent="0.25">
      <c r="B121" s="863" t="s">
        <v>508</v>
      </c>
      <c r="C121" s="477">
        <v>-9020</v>
      </c>
      <c r="D121" s="477">
        <v>-9020</v>
      </c>
      <c r="E121" s="470">
        <f t="shared" si="2"/>
        <v>0</v>
      </c>
      <c r="F121" s="470"/>
      <c r="H121" s="462">
        <v>10</v>
      </c>
    </row>
    <row r="122" spans="2:8" x14ac:dyDescent="0.25">
      <c r="B122" s="491" t="s">
        <v>509</v>
      </c>
      <c r="C122" s="492">
        <v>-9229867.0399999991</v>
      </c>
      <c r="D122" s="492">
        <v>-9229867.0399999991</v>
      </c>
      <c r="E122" s="466">
        <f t="shared" si="2"/>
        <v>0</v>
      </c>
      <c r="F122" s="466"/>
    </row>
    <row r="123" spans="2:8" x14ac:dyDescent="0.25">
      <c r="B123" s="493" t="s">
        <v>510</v>
      </c>
      <c r="C123" s="475">
        <v>-875749.53</v>
      </c>
      <c r="D123" s="475">
        <v>-875749.53</v>
      </c>
      <c r="E123" s="468">
        <f t="shared" si="2"/>
        <v>0</v>
      </c>
      <c r="F123" s="468"/>
    </row>
    <row r="124" spans="2:8" x14ac:dyDescent="0.25">
      <c r="B124" s="493" t="s">
        <v>511</v>
      </c>
      <c r="C124" s="475">
        <v>-616669.79</v>
      </c>
      <c r="D124" s="475">
        <v>-616669.79</v>
      </c>
      <c r="E124" s="468">
        <f t="shared" si="2"/>
        <v>0</v>
      </c>
      <c r="F124" s="468"/>
    </row>
    <row r="125" spans="2:8" x14ac:dyDescent="0.25">
      <c r="B125" s="493" t="s">
        <v>512</v>
      </c>
      <c r="C125" s="475">
        <v>-58204.13</v>
      </c>
      <c r="D125" s="475">
        <v>-58204.13</v>
      </c>
      <c r="E125" s="468">
        <f t="shared" si="2"/>
        <v>0</v>
      </c>
      <c r="F125" s="468"/>
    </row>
    <row r="126" spans="2:8" x14ac:dyDescent="0.25">
      <c r="B126" s="493" t="s">
        <v>513</v>
      </c>
      <c r="C126" s="475">
        <v>-186702.95</v>
      </c>
      <c r="D126" s="475">
        <v>-186702.95</v>
      </c>
      <c r="E126" s="468">
        <f t="shared" si="2"/>
        <v>0</v>
      </c>
      <c r="F126" s="468"/>
    </row>
    <row r="127" spans="2:8" x14ac:dyDescent="0.25">
      <c r="B127" s="493" t="s">
        <v>514</v>
      </c>
      <c r="C127" s="475">
        <v>-3983618.49</v>
      </c>
      <c r="D127" s="475">
        <v>-3983618.49</v>
      </c>
      <c r="E127" s="468">
        <f t="shared" si="2"/>
        <v>0</v>
      </c>
      <c r="F127" s="468"/>
    </row>
    <row r="128" spans="2:8" x14ac:dyDescent="0.25">
      <c r="B128" s="493" t="s">
        <v>515</v>
      </c>
      <c r="C128" s="475">
        <v>-4412003.05</v>
      </c>
      <c r="D128" s="475">
        <v>-4412003.05</v>
      </c>
      <c r="E128" s="468">
        <f t="shared" si="2"/>
        <v>0</v>
      </c>
      <c r="F128" s="468"/>
    </row>
    <row r="129" spans="2:9" x14ac:dyDescent="0.25">
      <c r="B129" s="493" t="s">
        <v>516</v>
      </c>
      <c r="C129" s="475">
        <v>-1339.65</v>
      </c>
      <c r="D129" s="475">
        <v>-1339.65</v>
      </c>
      <c r="E129" s="468">
        <f t="shared" si="2"/>
        <v>0</v>
      </c>
      <c r="F129" s="468"/>
    </row>
    <row r="130" spans="2:9" x14ac:dyDescent="0.25">
      <c r="B130" s="493" t="s">
        <v>517</v>
      </c>
      <c r="C130" s="475">
        <v>-39100</v>
      </c>
      <c r="D130" s="475">
        <v>-39100</v>
      </c>
      <c r="E130" s="468">
        <f t="shared" si="2"/>
        <v>0</v>
      </c>
      <c r="F130" s="468"/>
    </row>
    <row r="131" spans="2:9" x14ac:dyDescent="0.25">
      <c r="B131" s="493" t="s">
        <v>518</v>
      </c>
      <c r="C131" s="475">
        <v>-4400706.3899999997</v>
      </c>
      <c r="D131" s="475">
        <v>-4400706.3899999997</v>
      </c>
      <c r="E131" s="468">
        <f t="shared" si="2"/>
        <v>0</v>
      </c>
      <c r="F131" s="468"/>
    </row>
    <row r="132" spans="2:9" x14ac:dyDescent="0.25">
      <c r="B132" s="493" t="s">
        <v>519</v>
      </c>
      <c r="C132" s="475">
        <v>-894384.31</v>
      </c>
      <c r="D132" s="475">
        <v>-894384.31</v>
      </c>
      <c r="E132" s="468">
        <f t="shared" si="2"/>
        <v>0</v>
      </c>
      <c r="F132" s="468"/>
    </row>
    <row r="133" spans="2:9" x14ac:dyDescent="0.25">
      <c r="B133" s="493" t="s">
        <v>520</v>
      </c>
      <c r="C133" s="475">
        <v>-2036250.58</v>
      </c>
      <c r="D133" s="475">
        <v>-2036250.58</v>
      </c>
      <c r="E133" s="468">
        <f t="shared" si="2"/>
        <v>0</v>
      </c>
      <c r="F133" s="468"/>
    </row>
    <row r="134" spans="2:9" x14ac:dyDescent="0.25">
      <c r="B134" s="493" t="s">
        <v>521</v>
      </c>
      <c r="C134" s="475">
        <v>-311461.43</v>
      </c>
      <c r="D134" s="475">
        <v>-311461.43</v>
      </c>
      <c r="E134" s="468">
        <f t="shared" si="2"/>
        <v>0</v>
      </c>
      <c r="F134" s="468"/>
    </row>
    <row r="135" spans="2:9" x14ac:dyDescent="0.25">
      <c r="B135" s="493" t="s">
        <v>522</v>
      </c>
      <c r="C135" s="475">
        <v>-1630116.67</v>
      </c>
      <c r="D135" s="475">
        <v>-1630116.67</v>
      </c>
      <c r="E135" s="468">
        <f t="shared" si="2"/>
        <v>0</v>
      </c>
      <c r="F135" s="468"/>
    </row>
    <row r="136" spans="2:9" s="817" customFormat="1" x14ac:dyDescent="0.25">
      <c r="B136" s="493" t="s">
        <v>523</v>
      </c>
      <c r="C136" s="475">
        <v>-463065.83</v>
      </c>
      <c r="D136" s="475">
        <v>-463065.83</v>
      </c>
      <c r="E136" s="468">
        <f t="shared" si="2"/>
        <v>0</v>
      </c>
      <c r="F136" s="468"/>
    </row>
    <row r="137" spans="2:9" x14ac:dyDescent="0.25">
      <c r="B137" s="469" t="s">
        <v>524</v>
      </c>
      <c r="C137" s="498">
        <f>SUM(C118:C136)</f>
        <v>-55046342.870000005</v>
      </c>
      <c r="D137" s="498">
        <f>SUM(D118:D136)</f>
        <v>-55046342.870000005</v>
      </c>
      <c r="E137" s="498">
        <f>SUM(E118:E136)</f>
        <v>0</v>
      </c>
      <c r="F137" s="468">
        <v>0</v>
      </c>
    </row>
    <row r="138" spans="2:9" ht="18" customHeight="1" x14ac:dyDescent="0.25">
      <c r="C138" s="499">
        <f>C88+C117+C137</f>
        <v>120306252.25</v>
      </c>
      <c r="D138" s="499">
        <f>D88+D117+D137</f>
        <v>122560765.94999999</v>
      </c>
      <c r="E138" s="499">
        <f>E88+E117+E137</f>
        <v>2254513.7000000002</v>
      </c>
      <c r="F138" s="500"/>
      <c r="H138" s="501"/>
      <c r="I138" s="501"/>
    </row>
    <row r="141" spans="2:9" ht="21.75" customHeight="1" x14ac:dyDescent="0.25">
      <c r="B141" s="463" t="s">
        <v>525</v>
      </c>
      <c r="C141" s="464" t="s">
        <v>469</v>
      </c>
      <c r="D141" s="464" t="s">
        <v>470</v>
      </c>
      <c r="E141" s="464" t="s">
        <v>471</v>
      </c>
      <c r="F141" s="464" t="s">
        <v>472</v>
      </c>
    </row>
    <row r="142" spans="2:9" x14ac:dyDescent="0.25">
      <c r="B142" s="467" t="s">
        <v>526</v>
      </c>
      <c r="C142" s="475">
        <v>88673.43</v>
      </c>
      <c r="D142" s="475">
        <v>88673.43</v>
      </c>
      <c r="E142" s="468">
        <f>D142-C142</f>
        <v>0</v>
      </c>
      <c r="F142" s="468"/>
    </row>
    <row r="143" spans="2:9" x14ac:dyDescent="0.25">
      <c r="B143" s="467"/>
      <c r="C143" s="475"/>
      <c r="D143" s="475"/>
      <c r="E143" s="468"/>
      <c r="F143" s="468"/>
    </row>
    <row r="144" spans="2:9" x14ac:dyDescent="0.25">
      <c r="B144" s="467" t="s">
        <v>527</v>
      </c>
      <c r="C144" s="468">
        <v>0</v>
      </c>
      <c r="D144" s="468">
        <v>0</v>
      </c>
      <c r="E144" s="468"/>
      <c r="F144" s="468"/>
    </row>
    <row r="145" spans="2:6" x14ac:dyDescent="0.25">
      <c r="B145" s="467"/>
      <c r="C145" s="468"/>
      <c r="D145" s="468"/>
      <c r="E145" s="468"/>
      <c r="F145" s="468"/>
    </row>
    <row r="146" spans="2:6" x14ac:dyDescent="0.25">
      <c r="B146" s="467" t="s">
        <v>524</v>
      </c>
      <c r="C146" s="475">
        <v>-85406.83</v>
      </c>
      <c r="D146" s="475">
        <v>-85406.83</v>
      </c>
      <c r="E146" s="468">
        <f>D146-C146</f>
        <v>0</v>
      </c>
      <c r="F146" s="468"/>
    </row>
    <row r="147" spans="2:6" x14ac:dyDescent="0.25">
      <c r="B147" s="502"/>
      <c r="C147" s="470"/>
      <c r="D147" s="470"/>
      <c r="E147" s="470"/>
      <c r="F147" s="470"/>
    </row>
    <row r="148" spans="2:6" ht="16.5" customHeight="1" x14ac:dyDescent="0.25">
      <c r="C148" s="503">
        <f>C142+C146</f>
        <v>3266.5999999999913</v>
      </c>
      <c r="D148" s="503">
        <f>D142+D146</f>
        <v>3266.5999999999913</v>
      </c>
      <c r="E148" s="464">
        <f>SUM(E146:E147)</f>
        <v>0</v>
      </c>
      <c r="F148" s="500"/>
    </row>
    <row r="152" spans="2:6" ht="27" customHeight="1" x14ac:dyDescent="0.25">
      <c r="B152" s="463" t="s">
        <v>528</v>
      </c>
      <c r="C152" s="464" t="s">
        <v>433</v>
      </c>
    </row>
    <row r="153" spans="2:6" x14ac:dyDescent="0.25">
      <c r="B153" s="465" t="s">
        <v>529</v>
      </c>
      <c r="C153" s="466"/>
    </row>
    <row r="154" spans="2:6" x14ac:dyDescent="0.25">
      <c r="B154" s="467"/>
      <c r="C154" s="468"/>
    </row>
    <row r="155" spans="2:6" x14ac:dyDescent="0.25">
      <c r="B155" s="469"/>
      <c r="C155" s="470"/>
    </row>
    <row r="156" spans="2:6" ht="15" customHeight="1" x14ac:dyDescent="0.25">
      <c r="C156" s="464">
        <f>SUM(C154:C155)</f>
        <v>0</v>
      </c>
    </row>
    <row r="157" spans="2:6" ht="7.8" customHeight="1" x14ac:dyDescent="0.25">
      <c r="C157" s="504"/>
    </row>
    <row r="158" spans="2:6" x14ac:dyDescent="0.25">
      <c r="B158" s="451"/>
    </row>
    <row r="160" spans="2:6" ht="22.5" customHeight="1" x14ac:dyDescent="0.25">
      <c r="B160" s="505" t="s">
        <v>530</v>
      </c>
      <c r="C160" s="506" t="s">
        <v>433</v>
      </c>
      <c r="D160" s="507" t="s">
        <v>531</v>
      </c>
    </row>
    <row r="161" spans="2:6" x14ac:dyDescent="0.25">
      <c r="B161" s="508"/>
      <c r="C161" s="509"/>
      <c r="D161" s="510"/>
    </row>
    <row r="162" spans="2:6" x14ac:dyDescent="0.25">
      <c r="B162" s="511"/>
      <c r="C162" s="512"/>
      <c r="D162" s="513"/>
    </row>
    <row r="163" spans="2:6" x14ac:dyDescent="0.25">
      <c r="B163" s="514"/>
      <c r="C163" s="515"/>
      <c r="D163" s="515"/>
    </row>
    <row r="164" spans="2:6" x14ac:dyDescent="0.25">
      <c r="B164" s="514"/>
      <c r="C164" s="515"/>
      <c r="D164" s="515"/>
    </row>
    <row r="165" spans="2:6" x14ac:dyDescent="0.25">
      <c r="B165" s="516"/>
      <c r="C165" s="517"/>
      <c r="D165" s="517"/>
    </row>
    <row r="166" spans="2:6" ht="14.25" customHeight="1" x14ac:dyDescent="0.25">
      <c r="C166" s="464">
        <f>SUM(C164:C165)</f>
        <v>0</v>
      </c>
      <c r="D166" s="464"/>
    </row>
    <row r="169" spans="2:6" x14ac:dyDescent="0.25">
      <c r="B169" s="458" t="s">
        <v>1</v>
      </c>
    </row>
    <row r="171" spans="2:6" ht="20.25" customHeight="1" x14ac:dyDescent="0.25">
      <c r="B171" s="505" t="s">
        <v>532</v>
      </c>
      <c r="C171" s="518" t="s">
        <v>433</v>
      </c>
      <c r="D171" s="464" t="s">
        <v>446</v>
      </c>
      <c r="E171" s="464" t="s">
        <v>447</v>
      </c>
      <c r="F171" s="464" t="s">
        <v>448</v>
      </c>
    </row>
    <row r="172" spans="2:6" x14ac:dyDescent="0.25">
      <c r="B172" s="491" t="s">
        <v>533</v>
      </c>
      <c r="C172" s="510">
        <v>-177149.06</v>
      </c>
      <c r="D172" s="510">
        <v>-177149.06</v>
      </c>
      <c r="E172" s="466"/>
      <c r="F172" s="466"/>
    </row>
    <row r="173" spans="2:6" x14ac:dyDescent="0.25">
      <c r="B173" s="493" t="s">
        <v>534</v>
      </c>
      <c r="C173" s="519">
        <v>-106186.91</v>
      </c>
      <c r="D173" s="519">
        <v>-106186.91</v>
      </c>
      <c r="E173" s="468"/>
      <c r="F173" s="468"/>
    </row>
    <row r="174" spans="2:6" x14ac:dyDescent="0.25">
      <c r="B174" s="493" t="s">
        <v>535</v>
      </c>
      <c r="C174" s="519">
        <v>-109242.74</v>
      </c>
      <c r="D174" s="519">
        <v>-109242.74</v>
      </c>
      <c r="E174" s="468"/>
      <c r="F174" s="468"/>
    </row>
    <row r="175" spans="2:6" x14ac:dyDescent="0.25">
      <c r="B175" s="493" t="s">
        <v>536</v>
      </c>
      <c r="C175" s="519">
        <v>-336630.2</v>
      </c>
      <c r="D175" s="519">
        <v>-336630.2</v>
      </c>
      <c r="E175" s="468"/>
      <c r="F175" s="468"/>
    </row>
    <row r="176" spans="2:6" x14ac:dyDescent="0.25">
      <c r="B176" s="493" t="s">
        <v>537</v>
      </c>
      <c r="C176" s="519">
        <v>-43848.75</v>
      </c>
      <c r="D176" s="519">
        <v>-43848.75</v>
      </c>
      <c r="E176" s="468"/>
      <c r="F176" s="468"/>
    </row>
    <row r="177" spans="2:8" x14ac:dyDescent="0.25">
      <c r="B177" s="493" t="s">
        <v>1378</v>
      </c>
      <c r="C177" s="519">
        <v>-50.53</v>
      </c>
      <c r="D177" s="519">
        <v>-50.53</v>
      </c>
      <c r="E177" s="468"/>
      <c r="F177" s="468"/>
    </row>
    <row r="178" spans="2:8" x14ac:dyDescent="0.25">
      <c r="B178" s="863" t="s">
        <v>538</v>
      </c>
      <c r="C178" s="864">
        <v>-10966.21</v>
      </c>
      <c r="D178" s="864">
        <v>-10966.21</v>
      </c>
      <c r="E178" s="470"/>
      <c r="F178" s="470"/>
      <c r="H178" s="462">
        <v>11</v>
      </c>
    </row>
    <row r="179" spans="2:8" x14ac:dyDescent="0.25">
      <c r="B179" s="491" t="s">
        <v>1379</v>
      </c>
      <c r="C179" s="510">
        <v>-80.83</v>
      </c>
      <c r="D179" s="510">
        <v>-80.83</v>
      </c>
      <c r="E179" s="466"/>
      <c r="F179" s="466"/>
    </row>
    <row r="180" spans="2:8" x14ac:dyDescent="0.25">
      <c r="B180" s="493" t="s">
        <v>539</v>
      </c>
      <c r="C180" s="519">
        <v>-89155.41</v>
      </c>
      <c r="D180" s="519">
        <v>-89155.41</v>
      </c>
      <c r="E180" s="468"/>
      <c r="F180" s="468"/>
    </row>
    <row r="181" spans="2:8" x14ac:dyDescent="0.25">
      <c r="B181" s="493" t="s">
        <v>540</v>
      </c>
      <c r="C181" s="519">
        <v>-110642.37</v>
      </c>
      <c r="D181" s="519">
        <v>-110642.37</v>
      </c>
      <c r="E181" s="468"/>
      <c r="F181" s="468"/>
    </row>
    <row r="182" spans="2:8" x14ac:dyDescent="0.25">
      <c r="B182" s="493" t="s">
        <v>541</v>
      </c>
      <c r="C182" s="519">
        <v>-4027.23</v>
      </c>
      <c r="D182" s="519">
        <v>-4027.23</v>
      </c>
      <c r="E182" s="468"/>
      <c r="F182" s="468"/>
    </row>
    <row r="183" spans="2:8" x14ac:dyDescent="0.25">
      <c r="B183" s="493" t="s">
        <v>542</v>
      </c>
      <c r="C183" s="519">
        <v>-521.87</v>
      </c>
      <c r="D183" s="519">
        <v>-521.87</v>
      </c>
      <c r="E183" s="468"/>
      <c r="F183" s="468"/>
    </row>
    <row r="184" spans="2:8" x14ac:dyDescent="0.25">
      <c r="B184" s="493" t="s">
        <v>543</v>
      </c>
      <c r="C184" s="519">
        <v>-65365</v>
      </c>
      <c r="D184" s="519">
        <v>-65365</v>
      </c>
      <c r="E184" s="468"/>
      <c r="F184" s="468"/>
    </row>
    <row r="185" spans="2:8" x14ac:dyDescent="0.25">
      <c r="B185" s="493" t="s">
        <v>544</v>
      </c>
      <c r="C185" s="519">
        <v>-1138.21</v>
      </c>
      <c r="D185" s="519">
        <v>-1138.21</v>
      </c>
      <c r="E185" s="468"/>
      <c r="F185" s="468"/>
    </row>
    <row r="186" spans="2:8" x14ac:dyDescent="0.25">
      <c r="B186" s="493" t="s">
        <v>545</v>
      </c>
      <c r="C186" s="519">
        <v>-4466.78</v>
      </c>
      <c r="D186" s="519">
        <v>-4466.78</v>
      </c>
      <c r="E186" s="468"/>
      <c r="F186" s="468"/>
    </row>
    <row r="187" spans="2:8" s="828" customFormat="1" x14ac:dyDescent="0.25">
      <c r="B187" s="493" t="s">
        <v>546</v>
      </c>
      <c r="C187" s="519">
        <v>-17657.439999999999</v>
      </c>
      <c r="D187" s="519">
        <v>-17657.439999999999</v>
      </c>
      <c r="E187" s="468"/>
      <c r="F187" s="468"/>
    </row>
    <row r="188" spans="2:8" s="829" customFormat="1" x14ac:dyDescent="0.25">
      <c r="B188" s="493" t="s">
        <v>1380</v>
      </c>
      <c r="C188" s="519">
        <v>-125862.07</v>
      </c>
      <c r="D188" s="519">
        <v>-125862.07</v>
      </c>
      <c r="E188" s="468"/>
      <c r="F188" s="468"/>
    </row>
    <row r="189" spans="2:8" s="838" customFormat="1" x14ac:dyDescent="0.25">
      <c r="B189" s="493" t="s">
        <v>547</v>
      </c>
      <c r="C189" s="519">
        <v>-3126</v>
      </c>
      <c r="D189" s="841">
        <v>-3126</v>
      </c>
      <c r="E189" s="468"/>
      <c r="F189" s="468"/>
    </row>
    <row r="190" spans="2:8" s="838" customFormat="1" x14ac:dyDescent="0.25">
      <c r="B190" s="493" t="s">
        <v>548</v>
      </c>
      <c r="C190" s="519">
        <v>-4137482.29</v>
      </c>
      <c r="D190" s="841">
        <v>-4137482.29</v>
      </c>
      <c r="E190" s="468"/>
      <c r="F190" s="468"/>
    </row>
    <row r="191" spans="2:8" s="838" customFormat="1" x14ac:dyDescent="0.25">
      <c r="B191" s="493" t="s">
        <v>1381</v>
      </c>
      <c r="C191" s="519">
        <v>-1800</v>
      </c>
      <c r="D191" s="841">
        <v>-1800</v>
      </c>
      <c r="E191" s="468"/>
      <c r="F191" s="468"/>
    </row>
    <row r="192" spans="2:8" x14ac:dyDescent="0.25">
      <c r="B192" s="469"/>
      <c r="C192" s="470"/>
      <c r="D192" s="486"/>
      <c r="E192" s="470"/>
      <c r="F192" s="470"/>
    </row>
    <row r="193" spans="2:8" ht="16.5" customHeight="1" x14ac:dyDescent="0.25">
      <c r="C193" s="520">
        <f>SUM(C172:C192)</f>
        <v>-5345399.9000000004</v>
      </c>
      <c r="D193" s="520">
        <f>SUM(D172:D192)</f>
        <v>-5345399.9000000004</v>
      </c>
      <c r="E193" s="520">
        <f>SUM(E172:E192)</f>
        <v>0</v>
      </c>
      <c r="F193" s="520">
        <f>SUM(F172:F192)</f>
        <v>0</v>
      </c>
    </row>
    <row r="195" spans="2:8" x14ac:dyDescent="0.25">
      <c r="H195" s="462"/>
    </row>
    <row r="197" spans="2:8" ht="20.25" customHeight="1" x14ac:dyDescent="0.25">
      <c r="B197" s="505" t="s">
        <v>549</v>
      </c>
      <c r="C197" s="506" t="s">
        <v>433</v>
      </c>
      <c r="D197" s="464" t="s">
        <v>550</v>
      </c>
      <c r="E197" s="464" t="s">
        <v>531</v>
      </c>
    </row>
    <row r="198" spans="2:8" x14ac:dyDescent="0.25">
      <c r="B198" s="521" t="s">
        <v>551</v>
      </c>
      <c r="C198" s="522"/>
      <c r="D198" s="523"/>
      <c r="E198" s="524"/>
    </row>
    <row r="199" spans="2:8" x14ac:dyDescent="0.25">
      <c r="B199" s="525"/>
      <c r="C199" s="526"/>
      <c r="D199" s="527"/>
      <c r="E199" s="528"/>
    </row>
    <row r="200" spans="2:8" x14ac:dyDescent="0.25">
      <c r="B200" s="529"/>
      <c r="C200" s="530"/>
      <c r="D200" s="531"/>
      <c r="E200" s="532"/>
    </row>
    <row r="201" spans="2:8" ht="16.5" customHeight="1" x14ac:dyDescent="0.25">
      <c r="C201" s="464">
        <f>SUM(C199:C200)</f>
        <v>0</v>
      </c>
      <c r="D201" s="902"/>
      <c r="E201" s="903"/>
    </row>
    <row r="202" spans="2:8" x14ac:dyDescent="0.25">
      <c r="H202" s="462"/>
    </row>
    <row r="203" spans="2:8" x14ac:dyDescent="0.25">
      <c r="H203" s="462"/>
    </row>
    <row r="205" spans="2:8" ht="27.75" customHeight="1" x14ac:dyDescent="0.25">
      <c r="B205" s="505" t="s">
        <v>552</v>
      </c>
      <c r="C205" s="518" t="s">
        <v>433</v>
      </c>
      <c r="D205" s="464" t="s">
        <v>550</v>
      </c>
      <c r="E205" s="464" t="s">
        <v>531</v>
      </c>
    </row>
    <row r="206" spans="2:8" x14ac:dyDescent="0.25">
      <c r="B206" s="521" t="s">
        <v>553</v>
      </c>
      <c r="C206" s="475">
        <v>0</v>
      </c>
      <c r="D206" s="523"/>
      <c r="E206" s="524"/>
    </row>
    <row r="207" spans="2:8" x14ac:dyDescent="0.25">
      <c r="B207" s="525"/>
      <c r="C207" s="526"/>
      <c r="D207" s="527"/>
      <c r="E207" s="528"/>
    </row>
    <row r="208" spans="2:8" x14ac:dyDescent="0.25">
      <c r="B208" s="529"/>
      <c r="C208" s="530"/>
      <c r="D208" s="531"/>
      <c r="E208" s="532"/>
    </row>
    <row r="209" spans="2:8" ht="15" customHeight="1" x14ac:dyDescent="0.25">
      <c r="C209" s="464">
        <f>SUM(C207:C208)</f>
        <v>0</v>
      </c>
      <c r="D209" s="902"/>
      <c r="E209" s="903"/>
      <c r="H209" s="462"/>
    </row>
    <row r="210" spans="2:8" x14ac:dyDescent="0.25">
      <c r="B210" s="451"/>
    </row>
    <row r="211" spans="2:8" x14ac:dyDescent="0.25">
      <c r="B211" s="451"/>
    </row>
    <row r="213" spans="2:8" ht="24" customHeight="1" x14ac:dyDescent="0.25">
      <c r="B213" s="505" t="s">
        <v>554</v>
      </c>
      <c r="C213" s="506" t="s">
        <v>433</v>
      </c>
      <c r="D213" s="464" t="s">
        <v>550</v>
      </c>
      <c r="E213" s="464" t="s">
        <v>531</v>
      </c>
    </row>
    <row r="214" spans="2:8" x14ac:dyDescent="0.25">
      <c r="B214" s="521" t="s">
        <v>555</v>
      </c>
      <c r="C214" s="522"/>
      <c r="D214" s="523"/>
      <c r="E214" s="524"/>
    </row>
    <row r="215" spans="2:8" x14ac:dyDescent="0.25">
      <c r="B215" s="525"/>
      <c r="C215" s="526"/>
      <c r="D215" s="527"/>
      <c r="E215" s="528"/>
    </row>
    <row r="216" spans="2:8" x14ac:dyDescent="0.25">
      <c r="B216" s="529"/>
      <c r="C216" s="530"/>
      <c r="D216" s="531"/>
      <c r="E216" s="532"/>
    </row>
    <row r="217" spans="2:8" ht="16.5" customHeight="1" x14ac:dyDescent="0.25">
      <c r="C217" s="464">
        <f>SUM(C215:C216)</f>
        <v>0</v>
      </c>
      <c r="D217" s="902"/>
      <c r="E217" s="903"/>
    </row>
    <row r="218" spans="2:8" ht="16.5" customHeight="1" x14ac:dyDescent="0.25">
      <c r="C218" s="533"/>
      <c r="D218" s="534"/>
      <c r="E218" s="534"/>
    </row>
    <row r="220" spans="2:8" ht="7.2" customHeight="1" x14ac:dyDescent="0.25"/>
    <row r="223" spans="2:8" ht="24" customHeight="1" x14ac:dyDescent="0.25">
      <c r="B223" s="505" t="s">
        <v>556</v>
      </c>
      <c r="C223" s="518" t="s">
        <v>433</v>
      </c>
      <c r="D223" s="535" t="s">
        <v>550</v>
      </c>
      <c r="E223" s="535" t="s">
        <v>460</v>
      </c>
    </row>
    <row r="224" spans="2:8" x14ac:dyDescent="0.25">
      <c r="B224" s="521" t="s">
        <v>557</v>
      </c>
      <c r="C224" s="468">
        <v>-7710.16</v>
      </c>
      <c r="D224" s="466">
        <v>0</v>
      </c>
      <c r="E224" s="466">
        <v>0</v>
      </c>
    </row>
    <row r="225" spans="2:8" x14ac:dyDescent="0.25">
      <c r="B225" s="467"/>
      <c r="C225" s="468"/>
      <c r="D225" s="468">
        <v>0</v>
      </c>
      <c r="E225" s="468">
        <v>0</v>
      </c>
    </row>
    <row r="226" spans="2:8" x14ac:dyDescent="0.25">
      <c r="B226" s="469"/>
      <c r="C226" s="536"/>
      <c r="D226" s="536">
        <v>0</v>
      </c>
      <c r="E226" s="536">
        <v>0</v>
      </c>
    </row>
    <row r="227" spans="2:8" ht="18.75" customHeight="1" x14ac:dyDescent="0.25">
      <c r="C227" s="520">
        <f>SUM(C208:C226)</f>
        <v>-7710.16</v>
      </c>
      <c r="D227" s="902"/>
      <c r="E227" s="903"/>
    </row>
    <row r="228" spans="2:8" ht="76.2" customHeight="1" x14ac:dyDescent="0.25"/>
    <row r="229" spans="2:8" x14ac:dyDescent="0.25">
      <c r="H229" s="462">
        <v>12</v>
      </c>
    </row>
    <row r="230" spans="2:8" x14ac:dyDescent="0.25">
      <c r="B230" s="458" t="s">
        <v>558</v>
      </c>
    </row>
    <row r="231" spans="2:8" x14ac:dyDescent="0.25">
      <c r="B231" s="458"/>
    </row>
    <row r="232" spans="2:8" x14ac:dyDescent="0.25">
      <c r="B232" s="458" t="s">
        <v>559</v>
      </c>
    </row>
    <row r="234" spans="2:8" ht="24" customHeight="1" x14ac:dyDescent="0.25">
      <c r="B234" s="537" t="s">
        <v>560</v>
      </c>
      <c r="C234" s="518" t="s">
        <v>433</v>
      </c>
      <c r="D234" s="464" t="s">
        <v>561</v>
      </c>
      <c r="E234" s="464" t="s">
        <v>460</v>
      </c>
    </row>
    <row r="235" spans="2:8" x14ac:dyDescent="0.25">
      <c r="B235" s="538" t="s">
        <v>562</v>
      </c>
      <c r="C235" s="539">
        <v>-110000</v>
      </c>
      <c r="D235" s="466"/>
      <c r="E235" s="466"/>
    </row>
    <row r="236" spans="2:8" x14ac:dyDescent="0.25">
      <c r="B236" s="538" t="s">
        <v>563</v>
      </c>
      <c r="C236" s="539">
        <v>-11130</v>
      </c>
      <c r="D236" s="468"/>
      <c r="E236" s="468"/>
    </row>
    <row r="237" spans="2:8" x14ac:dyDescent="0.25">
      <c r="B237" s="538" t="s">
        <v>564</v>
      </c>
      <c r="C237" s="539">
        <v>-38500</v>
      </c>
      <c r="D237" s="468"/>
      <c r="E237" s="468"/>
    </row>
    <row r="238" spans="2:8" x14ac:dyDescent="0.25">
      <c r="B238" s="538" t="s">
        <v>1060</v>
      </c>
      <c r="C238" s="539">
        <v>-8710</v>
      </c>
      <c r="D238" s="468"/>
      <c r="E238" s="468"/>
    </row>
    <row r="239" spans="2:8" x14ac:dyDescent="0.25">
      <c r="B239" s="538" t="s">
        <v>565</v>
      </c>
      <c r="C239" s="539">
        <v>-78660</v>
      </c>
      <c r="D239" s="468"/>
      <c r="E239" s="468"/>
    </row>
    <row r="240" spans="2:8" x14ac:dyDescent="0.25">
      <c r="B240" s="538" t="s">
        <v>960</v>
      </c>
      <c r="C240" s="539">
        <v>-1483567.5</v>
      </c>
      <c r="D240" s="468"/>
      <c r="E240" s="468"/>
    </row>
    <row r="241" spans="2:5" x14ac:dyDescent="0.25">
      <c r="B241" s="538" t="s">
        <v>961</v>
      </c>
      <c r="C241" s="539">
        <v>-33086</v>
      </c>
      <c r="D241" s="468"/>
      <c r="E241" s="468"/>
    </row>
    <row r="242" spans="2:5" x14ac:dyDescent="0.25">
      <c r="B242" s="538" t="s">
        <v>1061</v>
      </c>
      <c r="C242" s="539">
        <v>-1044</v>
      </c>
      <c r="D242" s="468"/>
      <c r="E242" s="468"/>
    </row>
    <row r="243" spans="2:5" x14ac:dyDescent="0.25">
      <c r="B243" s="538" t="s">
        <v>962</v>
      </c>
      <c r="C243" s="539">
        <v>-15138</v>
      </c>
      <c r="D243" s="468"/>
      <c r="E243" s="468"/>
    </row>
    <row r="244" spans="2:5" x14ac:dyDescent="0.25">
      <c r="B244" s="538" t="s">
        <v>1309</v>
      </c>
      <c r="C244" s="539">
        <v>-449</v>
      </c>
      <c r="D244" s="468"/>
      <c r="E244" s="468"/>
    </row>
    <row r="245" spans="2:5" x14ac:dyDescent="0.25">
      <c r="B245" s="538" t="s">
        <v>963</v>
      </c>
      <c r="C245" s="539">
        <v>-79728</v>
      </c>
      <c r="D245" s="468"/>
      <c r="E245" s="468"/>
    </row>
    <row r="246" spans="2:5" x14ac:dyDescent="0.25">
      <c r="B246" s="538" t="s">
        <v>1068</v>
      </c>
      <c r="C246" s="539">
        <v>-1860012.5</v>
      </c>
      <c r="D246" s="468"/>
      <c r="E246" s="468"/>
    </row>
    <row r="247" spans="2:5" x14ac:dyDescent="0.25">
      <c r="B247" s="538" t="s">
        <v>566</v>
      </c>
      <c r="C247" s="539">
        <v>-1860012.5</v>
      </c>
      <c r="D247" s="468"/>
      <c r="E247" s="468"/>
    </row>
    <row r="248" spans="2:5" x14ac:dyDescent="0.25">
      <c r="B248" s="538" t="s">
        <v>567</v>
      </c>
      <c r="C248" s="539">
        <v>-1860012.5</v>
      </c>
      <c r="D248" s="468"/>
      <c r="E248" s="468"/>
    </row>
    <row r="249" spans="2:5" x14ac:dyDescent="0.25">
      <c r="B249" s="538" t="s">
        <v>1382</v>
      </c>
      <c r="C249" s="539">
        <v>-2729167.7</v>
      </c>
      <c r="D249" s="468"/>
      <c r="E249" s="468"/>
    </row>
    <row r="250" spans="2:5" x14ac:dyDescent="0.25">
      <c r="B250" s="538" t="s">
        <v>1383</v>
      </c>
      <c r="C250" s="539">
        <v>-137864.17000000001</v>
      </c>
      <c r="D250" s="468"/>
      <c r="E250" s="468"/>
    </row>
    <row r="251" spans="2:5" x14ac:dyDescent="0.25">
      <c r="B251" s="538" t="s">
        <v>1384</v>
      </c>
      <c r="C251" s="539">
        <v>-468729.13</v>
      </c>
      <c r="D251" s="468"/>
      <c r="E251" s="468"/>
    </row>
    <row r="252" spans="2:5" s="753" customFormat="1" x14ac:dyDescent="0.25">
      <c r="B252" s="538" t="s">
        <v>1385</v>
      </c>
      <c r="C252" s="539">
        <v>-3335761</v>
      </c>
      <c r="D252" s="468"/>
      <c r="E252" s="468"/>
    </row>
    <row r="253" spans="2:5" s="753" customFormat="1" x14ac:dyDescent="0.25">
      <c r="B253" s="538" t="s">
        <v>1386</v>
      </c>
      <c r="C253" s="539">
        <v>-3335761</v>
      </c>
      <c r="D253" s="468"/>
      <c r="E253" s="468"/>
    </row>
    <row r="254" spans="2:5" s="832" customFormat="1" x14ac:dyDescent="0.25">
      <c r="B254" s="538" t="s">
        <v>568</v>
      </c>
      <c r="C254" s="539">
        <v>-10567335</v>
      </c>
      <c r="D254" s="468"/>
      <c r="E254" s="468"/>
    </row>
    <row r="255" spans="2:5" s="838" customFormat="1" x14ac:dyDescent="0.25">
      <c r="B255" s="538" t="s">
        <v>569</v>
      </c>
      <c r="C255" s="539">
        <v>-352863.25</v>
      </c>
      <c r="D255" s="468"/>
      <c r="E255" s="468"/>
    </row>
    <row r="256" spans="2:5" s="838" customFormat="1" x14ac:dyDescent="0.25">
      <c r="B256" s="538" t="s">
        <v>570</v>
      </c>
      <c r="C256" s="539">
        <v>-2143678.6800000002</v>
      </c>
      <c r="D256" s="468"/>
      <c r="E256" s="468"/>
    </row>
    <row r="257" spans="2:5" s="838" customFormat="1" x14ac:dyDescent="0.25">
      <c r="B257" s="538" t="s">
        <v>1069</v>
      </c>
      <c r="C257" s="539">
        <v>-13063876.93</v>
      </c>
      <c r="D257" s="468"/>
      <c r="E257" s="468"/>
    </row>
    <row r="258" spans="2:5" s="838" customFormat="1" x14ac:dyDescent="0.25">
      <c r="B258" s="538" t="s">
        <v>571</v>
      </c>
      <c r="C258" s="539">
        <v>-13063876.93</v>
      </c>
      <c r="D258" s="468"/>
      <c r="E258" s="468"/>
    </row>
    <row r="259" spans="2:5" s="838" customFormat="1" x14ac:dyDescent="0.25">
      <c r="B259" s="538" t="s">
        <v>572</v>
      </c>
      <c r="C259" s="539">
        <v>-16399637.93</v>
      </c>
      <c r="D259" s="468"/>
      <c r="E259" s="468"/>
    </row>
    <row r="260" spans="2:5" x14ac:dyDescent="0.25">
      <c r="B260" s="469"/>
      <c r="C260" s="470"/>
      <c r="D260" s="470"/>
      <c r="E260" s="470"/>
    </row>
    <row r="261" spans="2:5" ht="15.75" customHeight="1" x14ac:dyDescent="0.25">
      <c r="C261" s="540">
        <v>-18259650.43</v>
      </c>
      <c r="D261" s="902"/>
      <c r="E261" s="903"/>
    </row>
    <row r="262" spans="2:5" ht="9" customHeight="1" x14ac:dyDescent="0.25"/>
    <row r="263" spans="2:5" ht="4.2" customHeight="1" x14ac:dyDescent="0.25"/>
    <row r="264" spans="2:5" ht="4.2" customHeight="1" x14ac:dyDescent="0.25"/>
    <row r="265" spans="2:5" ht="3" customHeight="1" x14ac:dyDescent="0.25"/>
    <row r="267" spans="2:5" ht="24.75" customHeight="1" x14ac:dyDescent="0.25">
      <c r="B267" s="537" t="s">
        <v>573</v>
      </c>
      <c r="C267" s="518" t="s">
        <v>433</v>
      </c>
      <c r="D267" s="464" t="s">
        <v>561</v>
      </c>
      <c r="E267" s="464" t="s">
        <v>460</v>
      </c>
    </row>
    <row r="268" spans="2:5" ht="20.25" customHeight="1" x14ac:dyDescent="0.25">
      <c r="B268" s="541" t="s">
        <v>574</v>
      </c>
      <c r="C268" s="474">
        <v>-85580.479999999996</v>
      </c>
      <c r="D268" s="466"/>
      <c r="E268" s="466"/>
    </row>
    <row r="269" spans="2:5" ht="20.25" customHeight="1" x14ac:dyDescent="0.25">
      <c r="B269" s="542"/>
      <c r="C269" s="474"/>
      <c r="D269" s="468"/>
      <c r="E269" s="468"/>
    </row>
    <row r="270" spans="2:5" x14ac:dyDescent="0.25">
      <c r="B270" s="469"/>
      <c r="C270" s="470"/>
      <c r="D270" s="470"/>
      <c r="E270" s="470"/>
    </row>
    <row r="271" spans="2:5" ht="16.5" customHeight="1" x14ac:dyDescent="0.25">
      <c r="C271" s="540">
        <f>C268+C270</f>
        <v>-85580.479999999996</v>
      </c>
      <c r="D271" s="902"/>
      <c r="E271" s="903"/>
    </row>
    <row r="272" spans="2:5" ht="2.4" customHeight="1" x14ac:dyDescent="0.25"/>
    <row r="274" spans="2:5" x14ac:dyDescent="0.25">
      <c r="B274" s="458"/>
    </row>
    <row r="275" spans="2:5" x14ac:dyDescent="0.25">
      <c r="B275" s="458" t="s">
        <v>78</v>
      </c>
    </row>
    <row r="276" spans="2:5" ht="26.25" customHeight="1" x14ac:dyDescent="0.25">
      <c r="B276" s="537" t="s">
        <v>575</v>
      </c>
      <c r="C276" s="518" t="s">
        <v>433</v>
      </c>
      <c r="D276" s="464" t="s">
        <v>576</v>
      </c>
      <c r="E276" s="464" t="s">
        <v>577</v>
      </c>
    </row>
    <row r="277" spans="2:5" x14ac:dyDescent="0.25">
      <c r="B277" s="543" t="s">
        <v>578</v>
      </c>
      <c r="C277" s="475">
        <v>5474099.0099999998</v>
      </c>
      <c r="D277" s="544">
        <v>47.32</v>
      </c>
      <c r="E277" s="466">
        <v>0</v>
      </c>
    </row>
    <row r="278" spans="2:5" x14ac:dyDescent="0.25">
      <c r="B278" s="543" t="s">
        <v>579</v>
      </c>
      <c r="C278" s="475">
        <v>1234375.5900000001</v>
      </c>
      <c r="D278" s="544">
        <v>10.67</v>
      </c>
      <c r="E278" s="468"/>
    </row>
    <row r="279" spans="2:5" x14ac:dyDescent="0.25">
      <c r="B279" s="543" t="s">
        <v>580</v>
      </c>
      <c r="C279" s="475">
        <v>509997.33</v>
      </c>
      <c r="D279" s="544">
        <v>4.41</v>
      </c>
      <c r="E279" s="468"/>
    </row>
    <row r="280" spans="2:5" x14ac:dyDescent="0.25">
      <c r="B280" s="543" t="s">
        <v>581</v>
      </c>
      <c r="C280" s="475">
        <v>309536.55</v>
      </c>
      <c r="D280" s="544">
        <v>2.68</v>
      </c>
      <c r="E280" s="468"/>
    </row>
    <row r="281" spans="2:5" x14ac:dyDescent="0.25">
      <c r="B281" s="543" t="s">
        <v>582</v>
      </c>
      <c r="C281" s="475">
        <v>318437.99</v>
      </c>
      <c r="D281" s="544">
        <v>2.75</v>
      </c>
      <c r="E281" s="468"/>
    </row>
    <row r="282" spans="2:5" s="788" customFormat="1" x14ac:dyDescent="0.25">
      <c r="B282" s="543" t="s">
        <v>583</v>
      </c>
      <c r="C282" s="475">
        <v>1399000.78</v>
      </c>
      <c r="D282" s="544">
        <v>12.09</v>
      </c>
      <c r="E282" s="468"/>
    </row>
    <row r="283" spans="2:5" s="788" customFormat="1" x14ac:dyDescent="0.25">
      <c r="B283" s="543" t="s">
        <v>1310</v>
      </c>
      <c r="C283" s="475">
        <v>121336.56</v>
      </c>
      <c r="D283" s="544">
        <v>1.05</v>
      </c>
      <c r="E283" s="468"/>
    </row>
    <row r="284" spans="2:5" s="788" customFormat="1" x14ac:dyDescent="0.25">
      <c r="B284" s="543" t="s">
        <v>1311</v>
      </c>
      <c r="C284" s="475">
        <v>25888.15</v>
      </c>
      <c r="D284" s="544">
        <v>0.22</v>
      </c>
      <c r="E284" s="468"/>
    </row>
    <row r="285" spans="2:5" s="788" customFormat="1" x14ac:dyDescent="0.25">
      <c r="B285" s="543" t="s">
        <v>1035</v>
      </c>
      <c r="C285" s="475">
        <v>20275</v>
      </c>
      <c r="D285" s="544">
        <v>0.18</v>
      </c>
      <c r="E285" s="468"/>
    </row>
    <row r="286" spans="2:5" s="788" customFormat="1" x14ac:dyDescent="0.25">
      <c r="B286" s="543" t="s">
        <v>1312</v>
      </c>
      <c r="C286" s="475">
        <v>84174.3</v>
      </c>
      <c r="D286" s="865">
        <v>0.73</v>
      </c>
      <c r="E286" s="468"/>
    </row>
    <row r="287" spans="2:5" s="788" customFormat="1" x14ac:dyDescent="0.25">
      <c r="B287" s="543" t="s">
        <v>584</v>
      </c>
      <c r="C287" s="475">
        <v>24090.53</v>
      </c>
      <c r="D287" s="865">
        <v>0.21</v>
      </c>
      <c r="E287" s="468"/>
    </row>
    <row r="288" spans="2:5" s="788" customFormat="1" x14ac:dyDescent="0.25">
      <c r="B288" s="543" t="s">
        <v>1313</v>
      </c>
      <c r="C288" s="475">
        <v>26338.86</v>
      </c>
      <c r="D288" s="865">
        <v>0.23</v>
      </c>
      <c r="E288" s="468"/>
    </row>
    <row r="289" spans="2:8" s="788" customFormat="1" x14ac:dyDescent="0.25">
      <c r="B289" s="502" t="s">
        <v>1314</v>
      </c>
      <c r="C289" s="477">
        <v>23758.54</v>
      </c>
      <c r="D289" s="866">
        <v>0.21</v>
      </c>
      <c r="E289" s="470"/>
      <c r="H289" s="462">
        <v>13</v>
      </c>
    </row>
    <row r="290" spans="2:8" s="788" customFormat="1" x14ac:dyDescent="0.25">
      <c r="B290" s="550" t="s">
        <v>1387</v>
      </c>
      <c r="C290" s="492">
        <v>15372</v>
      </c>
      <c r="D290" s="867">
        <v>0.13</v>
      </c>
      <c r="E290" s="466"/>
    </row>
    <row r="291" spans="2:8" s="788" customFormat="1" x14ac:dyDescent="0.25">
      <c r="B291" s="543" t="s">
        <v>1388</v>
      </c>
      <c r="C291" s="475">
        <v>1950</v>
      </c>
      <c r="D291" s="865">
        <v>0.02</v>
      </c>
      <c r="E291" s="468"/>
    </row>
    <row r="292" spans="2:8" s="788" customFormat="1" x14ac:dyDescent="0.25">
      <c r="B292" s="543" t="s">
        <v>1315</v>
      </c>
      <c r="C292" s="475">
        <v>13050</v>
      </c>
      <c r="D292" s="544">
        <v>0.11</v>
      </c>
      <c r="E292" s="468"/>
    </row>
    <row r="293" spans="2:8" s="788" customFormat="1" x14ac:dyDescent="0.25">
      <c r="B293" s="543" t="s">
        <v>1389</v>
      </c>
      <c r="C293" s="475">
        <v>23709</v>
      </c>
      <c r="D293" s="544">
        <v>0.21</v>
      </c>
      <c r="E293" s="468"/>
    </row>
    <row r="294" spans="2:8" s="788" customFormat="1" x14ac:dyDescent="0.25">
      <c r="B294" s="543" t="s">
        <v>999</v>
      </c>
      <c r="C294" s="475">
        <v>65839.649999999994</v>
      </c>
      <c r="D294" s="544">
        <v>0.56999999999999995</v>
      </c>
      <c r="E294" s="468"/>
    </row>
    <row r="295" spans="2:8" s="788" customFormat="1" x14ac:dyDescent="0.25">
      <c r="B295" s="543" t="s">
        <v>1316</v>
      </c>
      <c r="C295" s="475">
        <v>4989.07</v>
      </c>
      <c r="D295" s="544">
        <v>0.04</v>
      </c>
      <c r="E295" s="468"/>
    </row>
    <row r="296" spans="2:8" s="788" customFormat="1" x14ac:dyDescent="0.25">
      <c r="B296" s="543" t="s">
        <v>1390</v>
      </c>
      <c r="C296" s="475">
        <v>835.46</v>
      </c>
      <c r="D296" s="544">
        <v>0.01</v>
      </c>
      <c r="E296" s="468"/>
    </row>
    <row r="297" spans="2:8" s="788" customFormat="1" x14ac:dyDescent="0.25">
      <c r="B297" s="543" t="s">
        <v>1391</v>
      </c>
      <c r="C297" s="475">
        <v>6500</v>
      </c>
      <c r="D297" s="544">
        <v>0.06</v>
      </c>
      <c r="E297" s="468"/>
    </row>
    <row r="298" spans="2:8" s="832" customFormat="1" x14ac:dyDescent="0.25">
      <c r="B298" s="543" t="s">
        <v>1392</v>
      </c>
      <c r="C298" s="475">
        <v>3486.63</v>
      </c>
      <c r="D298" s="544">
        <v>0.03</v>
      </c>
      <c r="E298" s="468"/>
    </row>
    <row r="299" spans="2:8" s="832" customFormat="1" x14ac:dyDescent="0.25">
      <c r="B299" s="543" t="s">
        <v>1393</v>
      </c>
      <c r="C299" s="475">
        <v>35850.410000000003</v>
      </c>
      <c r="D299" s="544">
        <v>0.31</v>
      </c>
      <c r="E299" s="468"/>
    </row>
    <row r="300" spans="2:8" s="832" customFormat="1" x14ac:dyDescent="0.25">
      <c r="B300" s="543" t="s">
        <v>585</v>
      </c>
      <c r="C300" s="475">
        <v>139354</v>
      </c>
      <c r="D300" s="544">
        <v>1.2</v>
      </c>
      <c r="E300" s="468"/>
    </row>
    <row r="301" spans="2:8" s="832" customFormat="1" x14ac:dyDescent="0.25">
      <c r="B301" s="543" t="s">
        <v>1000</v>
      </c>
      <c r="C301" s="475">
        <v>16273.55</v>
      </c>
      <c r="D301" s="544">
        <v>0.14000000000000001</v>
      </c>
      <c r="E301" s="468"/>
    </row>
    <row r="302" spans="2:8" s="832" customFormat="1" x14ac:dyDescent="0.25">
      <c r="B302" s="543" t="s">
        <v>586</v>
      </c>
      <c r="C302" s="475">
        <v>89999</v>
      </c>
      <c r="D302" s="544">
        <v>0.78</v>
      </c>
      <c r="E302" s="468"/>
    </row>
    <row r="303" spans="2:8" s="832" customFormat="1" x14ac:dyDescent="0.25">
      <c r="B303" s="543" t="s">
        <v>1001</v>
      </c>
      <c r="C303" s="475">
        <v>23949</v>
      </c>
      <c r="D303" s="544">
        <v>0.21</v>
      </c>
      <c r="E303" s="468"/>
    </row>
    <row r="304" spans="2:8" s="832" customFormat="1" x14ac:dyDescent="0.25">
      <c r="B304" s="543" t="s">
        <v>1394</v>
      </c>
      <c r="C304" s="475">
        <v>522</v>
      </c>
      <c r="D304" s="544">
        <v>0</v>
      </c>
      <c r="E304" s="468"/>
    </row>
    <row r="305" spans="2:5" s="832" customFormat="1" x14ac:dyDescent="0.25">
      <c r="B305" s="543" t="s">
        <v>1317</v>
      </c>
      <c r="C305" s="475">
        <v>10980.94</v>
      </c>
      <c r="D305" s="544">
        <v>0.09</v>
      </c>
      <c r="E305" s="468"/>
    </row>
    <row r="306" spans="2:5" s="832" customFormat="1" x14ac:dyDescent="0.25">
      <c r="B306" s="543" t="s">
        <v>1318</v>
      </c>
      <c r="C306" s="475">
        <v>346518.14</v>
      </c>
      <c r="D306" s="544">
        <v>3</v>
      </c>
      <c r="E306" s="468"/>
    </row>
    <row r="307" spans="2:5" s="832" customFormat="1" x14ac:dyDescent="0.25">
      <c r="B307" s="543" t="s">
        <v>587</v>
      </c>
      <c r="C307" s="475">
        <v>20914.849999999999</v>
      </c>
      <c r="D307" s="544">
        <v>0.18</v>
      </c>
      <c r="E307" s="468"/>
    </row>
    <row r="308" spans="2:5" s="832" customFormat="1" x14ac:dyDescent="0.25">
      <c r="B308" s="543" t="s">
        <v>588</v>
      </c>
      <c r="C308" s="475">
        <v>11199.48</v>
      </c>
      <c r="D308" s="544">
        <v>0.1</v>
      </c>
      <c r="E308" s="468"/>
    </row>
    <row r="309" spans="2:5" s="838" customFormat="1" x14ac:dyDescent="0.25">
      <c r="B309" s="543" t="s">
        <v>1319</v>
      </c>
      <c r="C309" s="475">
        <v>193958.76</v>
      </c>
      <c r="D309" s="544">
        <v>1.68</v>
      </c>
      <c r="E309" s="468"/>
    </row>
    <row r="310" spans="2:5" s="838" customFormat="1" x14ac:dyDescent="0.25">
      <c r="B310" s="543" t="s">
        <v>589</v>
      </c>
      <c r="C310" s="475">
        <v>32078.27</v>
      </c>
      <c r="D310" s="544">
        <v>0.28000000000000003</v>
      </c>
      <c r="E310" s="468"/>
    </row>
    <row r="311" spans="2:5" s="838" customFormat="1" x14ac:dyDescent="0.25">
      <c r="B311" s="543" t="s">
        <v>1395</v>
      </c>
      <c r="C311" s="475">
        <v>255877.92</v>
      </c>
      <c r="D311" s="544">
        <v>2.21</v>
      </c>
      <c r="E311" s="468"/>
    </row>
    <row r="312" spans="2:5" s="838" customFormat="1" x14ac:dyDescent="0.25">
      <c r="B312" s="543" t="s">
        <v>1320</v>
      </c>
      <c r="C312" s="475">
        <v>391791.3</v>
      </c>
      <c r="D312" s="544">
        <v>3.39</v>
      </c>
      <c r="E312" s="468"/>
    </row>
    <row r="313" spans="2:5" s="838" customFormat="1" x14ac:dyDescent="0.25">
      <c r="B313" s="543" t="s">
        <v>1396</v>
      </c>
      <c r="C313" s="475">
        <v>42883.07</v>
      </c>
      <c r="D313" s="544">
        <v>0.37</v>
      </c>
      <c r="E313" s="468"/>
    </row>
    <row r="314" spans="2:5" s="838" customFormat="1" x14ac:dyDescent="0.25">
      <c r="B314" s="543" t="s">
        <v>1397</v>
      </c>
      <c r="C314" s="475">
        <v>8900</v>
      </c>
      <c r="D314" s="544">
        <v>0.08</v>
      </c>
      <c r="E314" s="468"/>
    </row>
    <row r="315" spans="2:5" s="838" customFormat="1" x14ac:dyDescent="0.25">
      <c r="B315" s="543" t="s">
        <v>1398</v>
      </c>
      <c r="C315" s="475">
        <v>8000</v>
      </c>
      <c r="D315" s="544">
        <v>7.0000000000000007E-2</v>
      </c>
      <c r="E315" s="468"/>
    </row>
    <row r="316" spans="2:5" s="838" customFormat="1" x14ac:dyDescent="0.25">
      <c r="B316" s="543" t="s">
        <v>1036</v>
      </c>
      <c r="C316" s="475">
        <v>4449</v>
      </c>
      <c r="D316" s="544">
        <v>0.04</v>
      </c>
      <c r="E316" s="468"/>
    </row>
    <row r="317" spans="2:5" s="838" customFormat="1" x14ac:dyDescent="0.25">
      <c r="B317" s="543" t="s">
        <v>1037</v>
      </c>
      <c r="C317" s="475">
        <v>2269</v>
      </c>
      <c r="D317" s="544">
        <v>0.02</v>
      </c>
      <c r="E317" s="468"/>
    </row>
    <row r="318" spans="2:5" s="838" customFormat="1" x14ac:dyDescent="0.25">
      <c r="B318" s="543" t="s">
        <v>1002</v>
      </c>
      <c r="C318" s="475">
        <v>19392</v>
      </c>
      <c r="D318" s="544">
        <v>0.17</v>
      </c>
      <c r="E318" s="468"/>
    </row>
    <row r="319" spans="2:5" s="838" customFormat="1" x14ac:dyDescent="0.25">
      <c r="B319" s="543" t="s">
        <v>590</v>
      </c>
      <c r="C319" s="475">
        <v>4510</v>
      </c>
      <c r="D319" s="544">
        <v>0.04</v>
      </c>
      <c r="E319" s="468"/>
    </row>
    <row r="320" spans="2:5" s="838" customFormat="1" x14ac:dyDescent="0.25">
      <c r="B320" s="543" t="s">
        <v>1399</v>
      </c>
      <c r="C320" s="475">
        <v>3395</v>
      </c>
      <c r="D320" s="544">
        <v>0.03</v>
      </c>
      <c r="E320" s="468"/>
    </row>
    <row r="321" spans="2:7" s="838" customFormat="1" x14ac:dyDescent="0.25">
      <c r="B321" s="543" t="s">
        <v>591</v>
      </c>
      <c r="C321" s="475">
        <v>197049</v>
      </c>
      <c r="D321" s="544">
        <v>1.7</v>
      </c>
      <c r="E321" s="468"/>
    </row>
    <row r="322" spans="2:7" s="832" customFormat="1" x14ac:dyDescent="0.25">
      <c r="B322" s="543"/>
      <c r="C322" s="475"/>
      <c r="D322" s="544"/>
      <c r="E322" s="468"/>
    </row>
    <row r="323" spans="2:7" x14ac:dyDescent="0.25">
      <c r="B323" s="502"/>
      <c r="C323" s="475"/>
      <c r="D323" s="451"/>
      <c r="E323" s="468"/>
    </row>
    <row r="324" spans="2:7" ht="15.75" customHeight="1" x14ac:dyDescent="0.25">
      <c r="C324" s="520">
        <f>SUM(C277:C323)</f>
        <v>11567155.690000003</v>
      </c>
      <c r="D324" s="503" t="s">
        <v>592</v>
      </c>
      <c r="E324" s="464"/>
    </row>
    <row r="325" spans="2:7" ht="5.4" customHeight="1" x14ac:dyDescent="0.25">
      <c r="C325" s="545"/>
      <c r="D325" s="546"/>
      <c r="E325" s="504"/>
    </row>
    <row r="326" spans="2:7" ht="5.4" customHeight="1" x14ac:dyDescent="0.25"/>
    <row r="328" spans="2:7" x14ac:dyDescent="0.25">
      <c r="B328" s="458" t="s">
        <v>593</v>
      </c>
    </row>
    <row r="330" spans="2:7" ht="28.5" customHeight="1" x14ac:dyDescent="0.25">
      <c r="B330" s="505" t="s">
        <v>594</v>
      </c>
      <c r="C330" s="506" t="s">
        <v>469</v>
      </c>
      <c r="D330" s="464" t="s">
        <v>470</v>
      </c>
      <c r="E330" s="535" t="s">
        <v>595</v>
      </c>
      <c r="F330" s="547" t="s">
        <v>434</v>
      </c>
      <c r="G330" s="506" t="s">
        <v>550</v>
      </c>
    </row>
    <row r="331" spans="2:7" x14ac:dyDescent="0.25">
      <c r="B331" s="491" t="s">
        <v>596</v>
      </c>
      <c r="C331" s="466">
        <v>21374.59</v>
      </c>
      <c r="D331" s="466">
        <v>21374.59</v>
      </c>
      <c r="E331" s="466">
        <f>D331-C331</f>
        <v>0</v>
      </c>
      <c r="F331" s="466">
        <v>0</v>
      </c>
      <c r="G331" s="548">
        <v>0</v>
      </c>
    </row>
    <row r="332" spans="2:7" x14ac:dyDescent="0.25">
      <c r="B332" s="493" t="s">
        <v>597</v>
      </c>
      <c r="C332" s="468">
        <v>-8009888.6500000004</v>
      </c>
      <c r="D332" s="468">
        <v>-8009888.6500000004</v>
      </c>
      <c r="E332" s="468">
        <f>D332-C332</f>
        <v>0</v>
      </c>
      <c r="F332" s="468"/>
      <c r="G332" s="483"/>
    </row>
    <row r="333" spans="2:7" x14ac:dyDescent="0.25">
      <c r="B333" s="493" t="s">
        <v>598</v>
      </c>
      <c r="C333" s="468">
        <v>-21602667.309999999</v>
      </c>
      <c r="D333" s="468">
        <v>-21602667.309999999</v>
      </c>
      <c r="E333" s="468">
        <f t="shared" ref="E333:E347" si="3">D333-C333</f>
        <v>0</v>
      </c>
      <c r="F333" s="468"/>
      <c r="G333" s="483"/>
    </row>
    <row r="334" spans="2:7" x14ac:dyDescent="0.25">
      <c r="B334" s="493" t="s">
        <v>599</v>
      </c>
      <c r="C334" s="468">
        <v>-67932.22</v>
      </c>
      <c r="D334" s="468">
        <v>-67932.22</v>
      </c>
      <c r="E334" s="468">
        <f t="shared" si="3"/>
        <v>0</v>
      </c>
      <c r="F334" s="468"/>
      <c r="G334" s="483"/>
    </row>
    <row r="335" spans="2:7" x14ac:dyDescent="0.25">
      <c r="B335" s="493" t="s">
        <v>600</v>
      </c>
      <c r="C335" s="468">
        <v>-730474</v>
      </c>
      <c r="D335" s="468">
        <v>-730474</v>
      </c>
      <c r="E335" s="468">
        <f t="shared" si="3"/>
        <v>0</v>
      </c>
      <c r="F335" s="468"/>
      <c r="G335" s="483"/>
    </row>
    <row r="336" spans="2:7" x14ac:dyDescent="0.25">
      <c r="B336" s="493" t="s">
        <v>601</v>
      </c>
      <c r="C336" s="468">
        <v>-96922554.609999999</v>
      </c>
      <c r="D336" s="468">
        <v>-96922554.609999999</v>
      </c>
      <c r="E336" s="468">
        <f t="shared" si="3"/>
        <v>0</v>
      </c>
      <c r="F336" s="468"/>
      <c r="G336" s="483"/>
    </row>
    <row r="337" spans="2:8" x14ac:dyDescent="0.25">
      <c r="B337" s="493" t="s">
        <v>602</v>
      </c>
      <c r="C337" s="468">
        <v>-23719542.530000001</v>
      </c>
      <c r="D337" s="468">
        <v>-23719542.530000001</v>
      </c>
      <c r="E337" s="468">
        <f t="shared" si="3"/>
        <v>0</v>
      </c>
      <c r="F337" s="468"/>
      <c r="G337" s="483"/>
    </row>
    <row r="338" spans="2:8" x14ac:dyDescent="0.25">
      <c r="B338" s="493" t="s">
        <v>603</v>
      </c>
      <c r="C338" s="468">
        <v>-578389.13</v>
      </c>
      <c r="D338" s="468">
        <v>-578389.13</v>
      </c>
      <c r="E338" s="468">
        <f t="shared" si="3"/>
        <v>0</v>
      </c>
      <c r="F338" s="468"/>
      <c r="G338" s="483"/>
    </row>
    <row r="339" spans="2:8" x14ac:dyDescent="0.25">
      <c r="B339" s="493" t="s">
        <v>604</v>
      </c>
      <c r="C339" s="468">
        <v>-2623728.62</v>
      </c>
      <c r="D339" s="468">
        <v>-2623728.62</v>
      </c>
      <c r="E339" s="468">
        <f t="shared" si="3"/>
        <v>0</v>
      </c>
      <c r="F339" s="468"/>
      <c r="G339" s="483"/>
    </row>
    <row r="340" spans="2:8" x14ac:dyDescent="0.25">
      <c r="B340" s="493" t="s">
        <v>605</v>
      </c>
      <c r="C340" s="468">
        <v>-1441113.13</v>
      </c>
      <c r="D340" s="468">
        <v>-1441113.13</v>
      </c>
      <c r="E340" s="468">
        <f t="shared" si="3"/>
        <v>0</v>
      </c>
      <c r="F340" s="468"/>
      <c r="G340" s="483"/>
    </row>
    <row r="341" spans="2:8" x14ac:dyDescent="0.25">
      <c r="B341" s="493" t="s">
        <v>606</v>
      </c>
      <c r="C341" s="468">
        <v>-2835934.89</v>
      </c>
      <c r="D341" s="468">
        <v>-2835934.89</v>
      </c>
      <c r="E341" s="468">
        <f t="shared" si="3"/>
        <v>0</v>
      </c>
      <c r="F341" s="468"/>
      <c r="G341" s="483"/>
    </row>
    <row r="342" spans="2:8" x14ac:dyDescent="0.25">
      <c r="B342" s="493" t="s">
        <v>607</v>
      </c>
      <c r="C342" s="468">
        <v>-3797463.44</v>
      </c>
      <c r="D342" s="468">
        <v>-3797463.44</v>
      </c>
      <c r="E342" s="468">
        <f t="shared" si="3"/>
        <v>0</v>
      </c>
      <c r="F342" s="468"/>
      <c r="G342" s="483"/>
    </row>
    <row r="343" spans="2:8" x14ac:dyDescent="0.25">
      <c r="B343" s="493" t="s">
        <v>608</v>
      </c>
      <c r="C343" s="468">
        <v>-2855982.34</v>
      </c>
      <c r="D343" s="468">
        <v>-2855982.34</v>
      </c>
      <c r="E343" s="468">
        <f t="shared" si="3"/>
        <v>0</v>
      </c>
      <c r="F343" s="468"/>
      <c r="G343" s="483"/>
    </row>
    <row r="344" spans="2:8" x14ac:dyDescent="0.25">
      <c r="B344" s="493" t="s">
        <v>609</v>
      </c>
      <c r="C344" s="468">
        <v>96574.21</v>
      </c>
      <c r="D344" s="468">
        <v>96574.21</v>
      </c>
      <c r="E344" s="468"/>
      <c r="F344" s="468"/>
      <c r="G344" s="483"/>
    </row>
    <row r="345" spans="2:8" x14ac:dyDescent="0.25">
      <c r="B345" s="493" t="s">
        <v>610</v>
      </c>
      <c r="C345" s="468">
        <v>4926067.33</v>
      </c>
      <c r="D345" s="468">
        <v>4926067.33</v>
      </c>
      <c r="E345" s="468"/>
      <c r="F345" s="468"/>
      <c r="G345" s="483"/>
    </row>
    <row r="346" spans="2:8" x14ac:dyDescent="0.25">
      <c r="B346" s="493" t="s">
        <v>611</v>
      </c>
      <c r="C346" s="468">
        <v>-1321604.8700000001</v>
      </c>
      <c r="D346" s="468">
        <v>-1321604.8700000001</v>
      </c>
      <c r="E346" s="468"/>
      <c r="F346" s="468"/>
      <c r="G346" s="483"/>
    </row>
    <row r="347" spans="2:8" x14ac:dyDescent="0.25">
      <c r="B347" s="493" t="s">
        <v>612</v>
      </c>
      <c r="C347" s="468">
        <v>-188921.55</v>
      </c>
      <c r="D347" s="468">
        <v>-188921.55</v>
      </c>
      <c r="E347" s="468">
        <f t="shared" si="3"/>
        <v>0</v>
      </c>
      <c r="F347" s="468"/>
      <c r="G347" s="483"/>
    </row>
    <row r="348" spans="2:8" ht="6" customHeight="1" x14ac:dyDescent="0.25">
      <c r="B348" s="469"/>
      <c r="C348" s="468"/>
      <c r="D348" s="468"/>
      <c r="E348" s="468"/>
      <c r="F348" s="468"/>
      <c r="G348" s="483"/>
    </row>
    <row r="349" spans="2:8" ht="19.2" customHeight="1" x14ac:dyDescent="0.25">
      <c r="C349" s="540">
        <f>SUM(C331:C348)</f>
        <v>-161652181.15999997</v>
      </c>
      <c r="D349" s="540">
        <f>SUM(D331:D348)</f>
        <v>-161652181.15999997</v>
      </c>
      <c r="E349" s="540">
        <f>SUM(E331:E348)</f>
        <v>0</v>
      </c>
      <c r="F349" s="897"/>
      <c r="G349" s="898"/>
      <c r="H349" s="462">
        <v>14</v>
      </c>
    </row>
    <row r="350" spans="2:8" hidden="1" x14ac:dyDescent="0.25"/>
    <row r="351" spans="2:8" hidden="1" x14ac:dyDescent="0.25"/>
    <row r="352" spans="2:8" hidden="1" x14ac:dyDescent="0.25"/>
    <row r="353" spans="2:6" hidden="1" x14ac:dyDescent="0.25"/>
    <row r="354" spans="2:6" hidden="1" x14ac:dyDescent="0.25"/>
    <row r="355" spans="2:6" hidden="1" x14ac:dyDescent="0.25"/>
    <row r="356" spans="2:6" ht="27" customHeight="1" x14ac:dyDescent="0.25">
      <c r="B356" s="537" t="s">
        <v>613</v>
      </c>
      <c r="C356" s="518" t="s">
        <v>469</v>
      </c>
      <c r="D356" s="464" t="s">
        <v>470</v>
      </c>
      <c r="E356" s="464" t="s">
        <v>595</v>
      </c>
      <c r="F356" s="549" t="s">
        <v>550</v>
      </c>
    </row>
    <row r="357" spans="2:6" x14ac:dyDescent="0.25">
      <c r="B357" s="550" t="s">
        <v>614</v>
      </c>
      <c r="C357" s="466">
        <v>3460967.69</v>
      </c>
      <c r="D357" s="466">
        <v>-6778075.2199999997</v>
      </c>
      <c r="E357" s="468">
        <f>D357-C357</f>
        <v>-10239042.91</v>
      </c>
      <c r="F357" s="466"/>
    </row>
    <row r="358" spans="2:6" x14ac:dyDescent="0.25">
      <c r="B358" s="543" t="s">
        <v>615</v>
      </c>
      <c r="C358" s="468">
        <v>-30418.19</v>
      </c>
      <c r="D358" s="468">
        <v>-30418.19</v>
      </c>
      <c r="E358" s="468">
        <f t="shared" ref="E358:E396" si="4">D358-C358</f>
        <v>0</v>
      </c>
      <c r="F358" s="468"/>
    </row>
    <row r="359" spans="2:6" x14ac:dyDescent="0.25">
      <c r="B359" s="543" t="s">
        <v>616</v>
      </c>
      <c r="C359" s="468">
        <v>9555687.7400000002</v>
      </c>
      <c r="D359" s="468">
        <v>9555687.7400000002</v>
      </c>
      <c r="E359" s="468">
        <f t="shared" si="4"/>
        <v>0</v>
      </c>
      <c r="F359" s="468"/>
    </row>
    <row r="360" spans="2:6" x14ac:dyDescent="0.25">
      <c r="B360" s="543" t="s">
        <v>617</v>
      </c>
      <c r="C360" s="468">
        <v>7870532.1699999999</v>
      </c>
      <c r="D360" s="468">
        <v>7870532.1699999999</v>
      </c>
      <c r="E360" s="468">
        <f t="shared" si="4"/>
        <v>0</v>
      </c>
      <c r="F360" s="468"/>
    </row>
    <row r="361" spans="2:6" x14ac:dyDescent="0.25">
      <c r="B361" s="543" t="s">
        <v>618</v>
      </c>
      <c r="C361" s="468">
        <v>6325242.6500000004</v>
      </c>
      <c r="D361" s="468">
        <v>6325242.6500000004</v>
      </c>
      <c r="E361" s="468">
        <f t="shared" si="4"/>
        <v>0</v>
      </c>
      <c r="F361" s="468"/>
    </row>
    <row r="362" spans="2:6" x14ac:dyDescent="0.25">
      <c r="B362" s="543" t="s">
        <v>619</v>
      </c>
      <c r="C362" s="468">
        <v>14004518.77</v>
      </c>
      <c r="D362" s="468">
        <v>14004518.77</v>
      </c>
      <c r="E362" s="468">
        <f t="shared" si="4"/>
        <v>0</v>
      </c>
      <c r="F362" s="468"/>
    </row>
    <row r="363" spans="2:6" x14ac:dyDescent="0.25">
      <c r="B363" s="543" t="s">
        <v>620</v>
      </c>
      <c r="C363" s="468">
        <v>743959.54</v>
      </c>
      <c r="D363" s="468">
        <v>743959.54</v>
      </c>
      <c r="E363" s="468">
        <f t="shared" si="4"/>
        <v>0</v>
      </c>
      <c r="F363" s="468"/>
    </row>
    <row r="364" spans="2:6" x14ac:dyDescent="0.25">
      <c r="B364" s="543" t="s">
        <v>621</v>
      </c>
      <c r="C364" s="468">
        <v>12072233.859999999</v>
      </c>
      <c r="D364" s="468">
        <v>12072233.859999999</v>
      </c>
      <c r="E364" s="468">
        <f t="shared" si="4"/>
        <v>0</v>
      </c>
      <c r="F364" s="468"/>
    </row>
    <row r="365" spans="2:6" x14ac:dyDescent="0.25">
      <c r="B365" s="543" t="s">
        <v>622</v>
      </c>
      <c r="C365" s="468">
        <v>5636154.4199999999</v>
      </c>
      <c r="D365" s="468">
        <v>5636154.4199999999</v>
      </c>
      <c r="E365" s="468">
        <f t="shared" si="4"/>
        <v>0</v>
      </c>
      <c r="F365" s="468"/>
    </row>
    <row r="366" spans="2:6" x14ac:dyDescent="0.25">
      <c r="B366" s="543" t="s">
        <v>623</v>
      </c>
      <c r="C366" s="468">
        <v>6056589.6100000003</v>
      </c>
      <c r="D366" s="468">
        <v>6056589.6100000003</v>
      </c>
      <c r="E366" s="468">
        <f t="shared" si="4"/>
        <v>0</v>
      </c>
      <c r="F366" s="468"/>
    </row>
    <row r="367" spans="2:6" x14ac:dyDescent="0.25">
      <c r="B367" s="543" t="s">
        <v>624</v>
      </c>
      <c r="C367" s="468">
        <v>5505401.7999999998</v>
      </c>
      <c r="D367" s="468">
        <v>5505401.7999999998</v>
      </c>
      <c r="E367" s="468">
        <f t="shared" si="4"/>
        <v>0</v>
      </c>
      <c r="F367" s="468"/>
    </row>
    <row r="368" spans="2:6" x14ac:dyDescent="0.25">
      <c r="B368" s="543" t="s">
        <v>625</v>
      </c>
      <c r="C368" s="468">
        <v>7716661.7400000002</v>
      </c>
      <c r="D368" s="468">
        <v>7716661.7400000002</v>
      </c>
      <c r="E368" s="468">
        <f t="shared" si="4"/>
        <v>0</v>
      </c>
      <c r="F368" s="468"/>
    </row>
    <row r="369" spans="2:6" x14ac:dyDescent="0.25">
      <c r="B369" s="543" t="s">
        <v>626</v>
      </c>
      <c r="C369" s="468">
        <v>8041381.5700000003</v>
      </c>
      <c r="D369" s="468">
        <v>8041381.5700000003</v>
      </c>
      <c r="E369" s="468">
        <f t="shared" si="4"/>
        <v>0</v>
      </c>
      <c r="F369" s="468"/>
    </row>
    <row r="370" spans="2:6" x14ac:dyDescent="0.25">
      <c r="B370" s="543" t="s">
        <v>1278</v>
      </c>
      <c r="C370" s="468"/>
      <c r="D370" s="468">
        <v>10738528.66</v>
      </c>
      <c r="E370" s="468">
        <f t="shared" si="4"/>
        <v>10738528.66</v>
      </c>
      <c r="F370" s="468"/>
    </row>
    <row r="371" spans="2:6" x14ac:dyDescent="0.25">
      <c r="B371" s="543" t="s">
        <v>627</v>
      </c>
      <c r="C371" s="468">
        <v>-3296991.52</v>
      </c>
      <c r="D371" s="468">
        <v>-3296991.52</v>
      </c>
      <c r="E371" s="468">
        <f t="shared" si="4"/>
        <v>0</v>
      </c>
      <c r="F371" s="468"/>
    </row>
    <row r="372" spans="2:6" x14ac:dyDescent="0.25">
      <c r="B372" s="543" t="s">
        <v>628</v>
      </c>
      <c r="C372" s="468">
        <v>-17318120.739999998</v>
      </c>
      <c r="D372" s="468">
        <v>-17318120.739999998</v>
      </c>
      <c r="E372" s="468">
        <f t="shared" si="4"/>
        <v>0</v>
      </c>
      <c r="F372" s="468"/>
    </row>
    <row r="373" spans="2:6" x14ac:dyDescent="0.25">
      <c r="B373" s="543" t="s">
        <v>629</v>
      </c>
      <c r="C373" s="468">
        <v>-3819726.8</v>
      </c>
      <c r="D373" s="468">
        <v>-3819726.8</v>
      </c>
      <c r="E373" s="468">
        <f t="shared" si="4"/>
        <v>0</v>
      </c>
      <c r="F373" s="468"/>
    </row>
    <row r="374" spans="2:6" x14ac:dyDescent="0.25">
      <c r="B374" s="543" t="s">
        <v>630</v>
      </c>
      <c r="C374" s="468">
        <v>-17104865.5</v>
      </c>
      <c r="D374" s="468">
        <v>-17104865.5</v>
      </c>
      <c r="E374" s="468">
        <f t="shared" si="4"/>
        <v>0</v>
      </c>
      <c r="F374" s="468"/>
    </row>
    <row r="375" spans="2:6" x14ac:dyDescent="0.25">
      <c r="B375" s="543" t="s">
        <v>631</v>
      </c>
      <c r="C375" s="468">
        <v>-2469700.42</v>
      </c>
      <c r="D375" s="468">
        <v>-2469700.42</v>
      </c>
      <c r="E375" s="468">
        <f t="shared" si="4"/>
        <v>0</v>
      </c>
      <c r="F375" s="468"/>
    </row>
    <row r="376" spans="2:6" x14ac:dyDescent="0.25">
      <c r="B376" s="543" t="s">
        <v>632</v>
      </c>
      <c r="C376" s="468">
        <v>-546832.87</v>
      </c>
      <c r="D376" s="468">
        <v>-546832.87</v>
      </c>
      <c r="E376" s="468">
        <f t="shared" si="4"/>
        <v>0</v>
      </c>
      <c r="F376" s="468"/>
    </row>
    <row r="377" spans="2:6" s="737" customFormat="1" x14ac:dyDescent="0.25">
      <c r="B377" s="543" t="s">
        <v>633</v>
      </c>
      <c r="C377" s="468">
        <v>-53344.54</v>
      </c>
      <c r="D377" s="468">
        <v>-53344.54</v>
      </c>
      <c r="E377" s="468">
        <f t="shared" si="4"/>
        <v>0</v>
      </c>
      <c r="F377" s="468"/>
    </row>
    <row r="378" spans="2:6" x14ac:dyDescent="0.25">
      <c r="B378" s="543" t="s">
        <v>634</v>
      </c>
      <c r="C378" s="468">
        <v>-48000</v>
      </c>
      <c r="D378" s="468">
        <v>-48000</v>
      </c>
      <c r="E378" s="468">
        <f t="shared" si="4"/>
        <v>0</v>
      </c>
      <c r="F378" s="468"/>
    </row>
    <row r="379" spans="2:6" x14ac:dyDescent="0.25">
      <c r="B379" s="543" t="s">
        <v>635</v>
      </c>
      <c r="C379" s="468">
        <v>-1251547.5900000001</v>
      </c>
      <c r="D379" s="468">
        <v>-1251547.5900000001</v>
      </c>
      <c r="E379" s="468">
        <f t="shared" si="4"/>
        <v>0</v>
      </c>
      <c r="F379" s="468"/>
    </row>
    <row r="380" spans="2:6" x14ac:dyDescent="0.25">
      <c r="B380" s="543" t="s">
        <v>636</v>
      </c>
      <c r="C380" s="468">
        <v>-1276222.73</v>
      </c>
      <c r="D380" s="468">
        <v>-1276222.73</v>
      </c>
      <c r="E380" s="468">
        <f t="shared" si="4"/>
        <v>0</v>
      </c>
      <c r="F380" s="468"/>
    </row>
    <row r="381" spans="2:6" x14ac:dyDescent="0.25">
      <c r="B381" s="543" t="s">
        <v>637</v>
      </c>
      <c r="C381" s="468">
        <v>1180594.3700000001</v>
      </c>
      <c r="D381" s="468">
        <v>962715.73</v>
      </c>
      <c r="E381" s="468">
        <f t="shared" si="4"/>
        <v>-217878.64000000013</v>
      </c>
      <c r="F381" s="468"/>
    </row>
    <row r="382" spans="2:6" x14ac:dyDescent="0.25">
      <c r="B382" s="543" t="s">
        <v>1321</v>
      </c>
      <c r="C382" s="468"/>
      <c r="D382" s="468">
        <v>-147912</v>
      </c>
      <c r="E382" s="468">
        <f t="shared" si="4"/>
        <v>-147912</v>
      </c>
      <c r="F382" s="468"/>
    </row>
    <row r="383" spans="2:6" x14ac:dyDescent="0.25">
      <c r="B383" s="543" t="s">
        <v>638</v>
      </c>
      <c r="C383" s="468">
        <v>-556809.35</v>
      </c>
      <c r="D383" s="468">
        <v>-556809.35</v>
      </c>
      <c r="E383" s="468">
        <f t="shared" si="4"/>
        <v>0</v>
      </c>
      <c r="F383" s="468"/>
    </row>
    <row r="384" spans="2:6" s="788" customFormat="1" x14ac:dyDescent="0.25">
      <c r="B384" s="543" t="s">
        <v>1003</v>
      </c>
      <c r="C384" s="468">
        <v>-1700.78</v>
      </c>
      <c r="D384" s="468">
        <v>-1700.78</v>
      </c>
      <c r="E384" s="468">
        <f t="shared" si="4"/>
        <v>0</v>
      </c>
      <c r="F384" s="468"/>
    </row>
    <row r="385" spans="2:8" x14ac:dyDescent="0.25">
      <c r="B385" s="543" t="s">
        <v>1038</v>
      </c>
      <c r="C385" s="468">
        <v>-1883253.04</v>
      </c>
      <c r="D385" s="468">
        <v>-1883253.04</v>
      </c>
      <c r="E385" s="468">
        <f t="shared" si="4"/>
        <v>0</v>
      </c>
      <c r="F385" s="468"/>
    </row>
    <row r="386" spans="2:8" x14ac:dyDescent="0.25">
      <c r="B386" s="543" t="s">
        <v>1004</v>
      </c>
      <c r="C386" s="468">
        <v>-392561.58</v>
      </c>
      <c r="D386" s="468">
        <v>-392561.58</v>
      </c>
      <c r="E386" s="468">
        <f t="shared" si="4"/>
        <v>0</v>
      </c>
      <c r="F386" s="468"/>
    </row>
    <row r="387" spans="2:8" x14ac:dyDescent="0.25">
      <c r="B387" s="543" t="s">
        <v>639</v>
      </c>
      <c r="C387" s="468">
        <v>-5815304.4000000004</v>
      </c>
      <c r="D387" s="468">
        <v>-5815304.4000000004</v>
      </c>
      <c r="E387" s="468">
        <f t="shared" si="4"/>
        <v>0</v>
      </c>
      <c r="F387" s="468"/>
    </row>
    <row r="388" spans="2:8" s="753" customFormat="1" x14ac:dyDescent="0.25">
      <c r="B388" s="543" t="s">
        <v>640</v>
      </c>
      <c r="C388" s="468">
        <v>911758.6</v>
      </c>
      <c r="D388" s="468">
        <v>911758.6</v>
      </c>
      <c r="E388" s="468">
        <f t="shared" si="4"/>
        <v>0</v>
      </c>
      <c r="F388" s="468"/>
    </row>
    <row r="389" spans="2:8" s="753" customFormat="1" x14ac:dyDescent="0.25">
      <c r="B389" s="543" t="s">
        <v>641</v>
      </c>
      <c r="C389" s="468">
        <v>-6272860.5700000003</v>
      </c>
      <c r="D389" s="468">
        <v>-6272860.5700000003</v>
      </c>
      <c r="E389" s="468">
        <f t="shared" si="4"/>
        <v>0</v>
      </c>
      <c r="F389" s="468"/>
    </row>
    <row r="390" spans="2:8" s="818" customFormat="1" x14ac:dyDescent="0.25">
      <c r="B390" s="543" t="s">
        <v>642</v>
      </c>
      <c r="C390" s="468">
        <v>10788852.529999999</v>
      </c>
      <c r="D390" s="468">
        <v>10788852.529999999</v>
      </c>
      <c r="E390" s="468">
        <f t="shared" si="4"/>
        <v>0</v>
      </c>
      <c r="F390" s="468"/>
    </row>
    <row r="391" spans="2:8" s="818" customFormat="1" x14ac:dyDescent="0.25">
      <c r="B391" s="543" t="s">
        <v>1322</v>
      </c>
      <c r="C391" s="468"/>
      <c r="D391" s="468">
        <v>-2145473.7000000002</v>
      </c>
      <c r="E391" s="468">
        <f t="shared" si="4"/>
        <v>-2145473.7000000002</v>
      </c>
      <c r="F391" s="468"/>
    </row>
    <row r="392" spans="2:8" s="753" customFormat="1" x14ac:dyDescent="0.25">
      <c r="B392" s="543" t="s">
        <v>1005</v>
      </c>
      <c r="C392" s="468">
        <v>-24737.22</v>
      </c>
      <c r="D392" s="468">
        <v>-24737.22</v>
      </c>
      <c r="E392" s="468">
        <f t="shared" si="4"/>
        <v>0</v>
      </c>
      <c r="F392" s="468"/>
    </row>
    <row r="393" spans="2:8" s="829" customFormat="1" x14ac:dyDescent="0.25">
      <c r="B393" s="543" t="s">
        <v>1006</v>
      </c>
      <c r="C393" s="468">
        <v>-1035182.6</v>
      </c>
      <c r="D393" s="468">
        <v>-1035182.6</v>
      </c>
      <c r="E393" s="468"/>
      <c r="F393" s="468"/>
    </row>
    <row r="394" spans="2:8" s="832" customFormat="1" x14ac:dyDescent="0.25">
      <c r="B394" s="543" t="s">
        <v>1063</v>
      </c>
      <c r="C394" s="468">
        <v>59700</v>
      </c>
      <c r="D394" s="468">
        <v>59700</v>
      </c>
      <c r="E394" s="468"/>
      <c r="F394" s="468"/>
    </row>
    <row r="395" spans="2:8" s="832" customFormat="1" x14ac:dyDescent="0.25">
      <c r="B395" s="543" t="s">
        <v>1064</v>
      </c>
      <c r="C395" s="468">
        <v>-59700</v>
      </c>
      <c r="D395" s="468">
        <v>-59700</v>
      </c>
      <c r="E395" s="468"/>
      <c r="F395" s="468"/>
    </row>
    <row r="396" spans="2:8" x14ac:dyDescent="0.25">
      <c r="B396" s="469" t="s">
        <v>643</v>
      </c>
      <c r="C396" s="468">
        <v>33211388.93</v>
      </c>
      <c r="D396" s="468">
        <v>41438653.25</v>
      </c>
      <c r="E396" s="468">
        <f t="shared" si="4"/>
        <v>8227264.3200000003</v>
      </c>
      <c r="F396" s="468"/>
    </row>
    <row r="397" spans="2:8" ht="20.25" customHeight="1" x14ac:dyDescent="0.25">
      <c r="C397" s="540">
        <f>C396+C357</f>
        <v>36672356.619999997</v>
      </c>
      <c r="D397" s="540">
        <f>D396+D357</f>
        <v>34660578.030000001</v>
      </c>
      <c r="E397" s="540">
        <f>E396+E357</f>
        <v>-2011778.5899999999</v>
      </c>
      <c r="F397" s="551"/>
      <c r="H397" s="462"/>
    </row>
    <row r="399" spans="2:8" ht="3" customHeight="1" x14ac:dyDescent="0.25"/>
    <row r="400" spans="2:8" ht="3" customHeight="1" x14ac:dyDescent="0.25"/>
    <row r="401" spans="2:8" ht="3" customHeight="1" x14ac:dyDescent="0.25"/>
    <row r="403" spans="2:8" x14ac:dyDescent="0.25">
      <c r="B403" s="458" t="s">
        <v>644</v>
      </c>
    </row>
    <row r="405" spans="2:8" ht="30.75" customHeight="1" x14ac:dyDescent="0.25">
      <c r="B405" s="537" t="s">
        <v>645</v>
      </c>
      <c r="C405" s="518" t="s">
        <v>469</v>
      </c>
      <c r="D405" s="464" t="s">
        <v>470</v>
      </c>
      <c r="E405" s="464" t="s">
        <v>471</v>
      </c>
    </row>
    <row r="406" spans="2:8" x14ac:dyDescent="0.25">
      <c r="B406" s="538" t="s">
        <v>646</v>
      </c>
      <c r="C406" s="475">
        <v>168611.94</v>
      </c>
      <c r="D406" s="474">
        <v>96891.520000000004</v>
      </c>
      <c r="E406" s="475">
        <f t="shared" ref="E406:E418" si="5">D406-C406</f>
        <v>-71720.42</v>
      </c>
    </row>
    <row r="407" spans="2:8" x14ac:dyDescent="0.25">
      <c r="B407" s="538" t="s">
        <v>647</v>
      </c>
      <c r="C407" s="475">
        <v>12000</v>
      </c>
      <c r="D407" s="474">
        <v>12000</v>
      </c>
      <c r="E407" s="475">
        <f t="shared" si="5"/>
        <v>0</v>
      </c>
    </row>
    <row r="408" spans="2:8" x14ac:dyDescent="0.25">
      <c r="B408" s="538" t="s">
        <v>648</v>
      </c>
      <c r="C408" s="475">
        <v>13161.96</v>
      </c>
      <c r="D408" s="474">
        <v>12908.31</v>
      </c>
      <c r="E408" s="475">
        <f t="shared" si="5"/>
        <v>-253.64999999999964</v>
      </c>
    </row>
    <row r="409" spans="2:8" x14ac:dyDescent="0.25">
      <c r="B409" s="538" t="s">
        <v>649</v>
      </c>
      <c r="C409" s="475">
        <v>789865.76</v>
      </c>
      <c r="D409" s="474">
        <v>2123336.1800000002</v>
      </c>
      <c r="E409" s="475">
        <f t="shared" si="5"/>
        <v>1333470.4200000002</v>
      </c>
    </row>
    <row r="410" spans="2:8" x14ac:dyDescent="0.25">
      <c r="B410" s="538" t="s">
        <v>650</v>
      </c>
      <c r="C410" s="475">
        <v>232713.14</v>
      </c>
      <c r="D410" s="474">
        <v>232713.14</v>
      </c>
      <c r="E410" s="475">
        <f t="shared" si="5"/>
        <v>0</v>
      </c>
    </row>
    <row r="411" spans="2:8" x14ac:dyDescent="0.25">
      <c r="B411" s="538" t="s">
        <v>651</v>
      </c>
      <c r="C411" s="475">
        <v>352605.79</v>
      </c>
      <c r="D411" s="451">
        <v>576447.25</v>
      </c>
      <c r="E411" s="475">
        <f t="shared" si="5"/>
        <v>223841.46000000002</v>
      </c>
    </row>
    <row r="412" spans="2:8" x14ac:dyDescent="0.25">
      <c r="B412" s="538" t="s">
        <v>652</v>
      </c>
      <c r="C412" s="475">
        <v>107930.65</v>
      </c>
      <c r="D412" s="474">
        <v>107930.65</v>
      </c>
      <c r="E412" s="475">
        <f t="shared" si="5"/>
        <v>0</v>
      </c>
    </row>
    <row r="413" spans="2:8" x14ac:dyDescent="0.25">
      <c r="B413" s="538" t="s">
        <v>964</v>
      </c>
      <c r="C413" s="475">
        <v>5475197.6200000001</v>
      </c>
      <c r="D413" s="868"/>
      <c r="E413" s="475">
        <f t="shared" si="5"/>
        <v>-5475197.6200000001</v>
      </c>
    </row>
    <row r="414" spans="2:8" x14ac:dyDescent="0.25">
      <c r="B414" s="538" t="s">
        <v>1039</v>
      </c>
      <c r="C414" s="475">
        <v>2610200</v>
      </c>
      <c r="D414" s="869">
        <v>125862.07</v>
      </c>
      <c r="E414" s="475">
        <f t="shared" si="5"/>
        <v>-2484337.9300000002</v>
      </c>
    </row>
    <row r="415" spans="2:8" x14ac:dyDescent="0.25">
      <c r="B415" s="554" t="s">
        <v>1065</v>
      </c>
      <c r="C415" s="477">
        <v>861292.65</v>
      </c>
      <c r="D415" s="870"/>
      <c r="E415" s="477">
        <f t="shared" si="5"/>
        <v>-861292.65</v>
      </c>
      <c r="H415" s="462">
        <v>15</v>
      </c>
    </row>
    <row r="416" spans="2:8" x14ac:dyDescent="0.25">
      <c r="B416" s="871" t="s">
        <v>1279</v>
      </c>
      <c r="C416" s="492"/>
      <c r="D416" s="872">
        <v>3084044.24</v>
      </c>
      <c r="E416" s="492">
        <f t="shared" si="5"/>
        <v>3084044.24</v>
      </c>
    </row>
    <row r="417" spans="2:5" s="753" customFormat="1" x14ac:dyDescent="0.25">
      <c r="B417" s="552" t="s">
        <v>1400</v>
      </c>
      <c r="C417" s="475"/>
      <c r="D417" s="474">
        <v>3105924.75</v>
      </c>
      <c r="E417" s="475">
        <f t="shared" si="5"/>
        <v>3105924.75</v>
      </c>
    </row>
    <row r="418" spans="2:5" s="838" customFormat="1" x14ac:dyDescent="0.25">
      <c r="B418" s="552" t="s">
        <v>653</v>
      </c>
      <c r="C418" s="475">
        <v>372274.48</v>
      </c>
      <c r="D418" s="474">
        <v>270630.84999999998</v>
      </c>
      <c r="E418" s="475">
        <f t="shared" si="5"/>
        <v>-101643.63</v>
      </c>
    </row>
    <row r="419" spans="2:5" x14ac:dyDescent="0.25">
      <c r="B419" s="554"/>
      <c r="C419" s="553"/>
      <c r="D419" s="474"/>
      <c r="E419" s="475"/>
    </row>
    <row r="420" spans="2:5" ht="21.75" customHeight="1" x14ac:dyDescent="0.25">
      <c r="C420" s="540">
        <f>SUM(C406:C419)</f>
        <v>10995853.99</v>
      </c>
      <c r="D420" s="540">
        <f>SUM(D406:D419)</f>
        <v>9748688.959999999</v>
      </c>
      <c r="E420" s="540">
        <f>SUM(E406:E419)</f>
        <v>-1247165.0300000003</v>
      </c>
    </row>
    <row r="425" spans="2:5" ht="24" customHeight="1" x14ac:dyDescent="0.25">
      <c r="B425" s="537" t="s">
        <v>654</v>
      </c>
      <c r="C425" s="518" t="s">
        <v>471</v>
      </c>
      <c r="D425" s="464" t="s">
        <v>655</v>
      </c>
    </row>
    <row r="426" spans="2:5" x14ac:dyDescent="0.25">
      <c r="B426" s="491" t="s">
        <v>656</v>
      </c>
      <c r="C426" s="548">
        <v>0</v>
      </c>
      <c r="D426" s="466"/>
      <c r="E426" s="480"/>
    </row>
    <row r="427" spans="2:5" x14ac:dyDescent="0.25">
      <c r="B427" s="493" t="s">
        <v>657</v>
      </c>
      <c r="C427" s="474">
        <v>0</v>
      </c>
      <c r="D427" s="468"/>
      <c r="E427" s="480"/>
    </row>
    <row r="428" spans="2:5" x14ac:dyDescent="0.25">
      <c r="B428" s="467" t="s">
        <v>658</v>
      </c>
      <c r="C428" s="555">
        <f>SUM(C426:C427)</f>
        <v>0</v>
      </c>
      <c r="D428" s="468"/>
      <c r="E428" s="480"/>
    </row>
    <row r="429" spans="2:5" x14ac:dyDescent="0.25">
      <c r="B429" s="493" t="s">
        <v>659</v>
      </c>
      <c r="C429" s="474">
        <v>109040</v>
      </c>
      <c r="D429" s="468"/>
      <c r="E429" s="480"/>
    </row>
    <row r="430" spans="2:5" x14ac:dyDescent="0.25">
      <c r="B430" s="493" t="s">
        <v>660</v>
      </c>
      <c r="C430" s="483">
        <v>0</v>
      </c>
      <c r="D430" s="468"/>
      <c r="E430" s="480"/>
    </row>
    <row r="431" spans="2:5" x14ac:dyDescent="0.25">
      <c r="B431" s="493" t="s">
        <v>661</v>
      </c>
      <c r="C431" s="483">
        <v>0</v>
      </c>
      <c r="D431" s="468"/>
      <c r="E431" s="480"/>
    </row>
    <row r="432" spans="2:5" x14ac:dyDescent="0.25">
      <c r="B432" s="493" t="s">
        <v>662</v>
      </c>
      <c r="C432" s="483">
        <v>0</v>
      </c>
      <c r="D432" s="468"/>
      <c r="E432" s="480"/>
    </row>
    <row r="433" spans="2:8" x14ac:dyDescent="0.25">
      <c r="B433" s="493" t="s">
        <v>663</v>
      </c>
      <c r="C433" s="483">
        <v>2145473.7000000002</v>
      </c>
      <c r="D433" s="468"/>
      <c r="E433" s="480"/>
    </row>
    <row r="434" spans="2:8" x14ac:dyDescent="0.25">
      <c r="B434" s="467" t="s">
        <v>664</v>
      </c>
      <c r="C434" s="555">
        <f>SUM(C429:C433)</f>
        <v>2254513.7000000002</v>
      </c>
      <c r="D434" s="468"/>
      <c r="E434" s="480"/>
    </row>
    <row r="435" spans="2:8" x14ac:dyDescent="0.25">
      <c r="B435" s="469"/>
      <c r="C435" s="486"/>
      <c r="D435" s="470"/>
      <c r="E435" s="480"/>
    </row>
    <row r="436" spans="2:8" ht="18" customHeight="1" x14ac:dyDescent="0.25">
      <c r="C436" s="520">
        <f>C428+C434</f>
        <v>2254513.7000000002</v>
      </c>
      <c r="D436" s="464"/>
    </row>
    <row r="437" spans="2:8" ht="18" customHeight="1" x14ac:dyDescent="0.25">
      <c r="C437" s="545"/>
      <c r="D437" s="504"/>
    </row>
    <row r="438" spans="2:8" ht="18" customHeight="1" x14ac:dyDescent="0.25">
      <c r="C438" s="545"/>
      <c r="D438" s="504"/>
    </row>
    <row r="440" spans="2:8" x14ac:dyDescent="0.25">
      <c r="B440" s="458" t="s">
        <v>665</v>
      </c>
    </row>
    <row r="441" spans="2:8" ht="12" customHeight="1" x14ac:dyDescent="0.25">
      <c r="B441" s="458" t="s">
        <v>666</v>
      </c>
    </row>
    <row r="442" spans="2:8" x14ac:dyDescent="0.25">
      <c r="B442" s="905" t="s">
        <v>667</v>
      </c>
      <c r="C442" s="906"/>
      <c r="D442" s="906"/>
      <c r="E442" s="907"/>
    </row>
    <row r="443" spans="2:8" x14ac:dyDescent="0.25">
      <c r="B443" s="908" t="s">
        <v>1353</v>
      </c>
      <c r="C443" s="909"/>
      <c r="D443" s="909"/>
      <c r="E443" s="910"/>
      <c r="G443" s="556"/>
    </row>
    <row r="444" spans="2:8" x14ac:dyDescent="0.25">
      <c r="B444" s="911" t="s">
        <v>668</v>
      </c>
      <c r="C444" s="912"/>
      <c r="D444" s="912"/>
      <c r="E444" s="913"/>
      <c r="G444" s="556"/>
    </row>
    <row r="445" spans="2:8" x14ac:dyDescent="0.25">
      <c r="B445" s="914" t="s">
        <v>669</v>
      </c>
      <c r="C445" s="915"/>
      <c r="E445" s="557">
        <v>18345230.91</v>
      </c>
      <c r="G445" s="556"/>
      <c r="H445" s="462"/>
    </row>
    <row r="446" spans="2:8" x14ac:dyDescent="0.25">
      <c r="B446" s="916"/>
      <c r="C446" s="916"/>
      <c r="G446" s="556"/>
    </row>
    <row r="447" spans="2:8" x14ac:dyDescent="0.25">
      <c r="B447" s="904" t="s">
        <v>670</v>
      </c>
      <c r="C447" s="904"/>
      <c r="D447" s="558"/>
      <c r="E447" s="559">
        <f>SUM(D447:D452)</f>
        <v>85580.479999999996</v>
      </c>
    </row>
    <row r="448" spans="2:8" x14ac:dyDescent="0.25">
      <c r="B448" s="917" t="s">
        <v>671</v>
      </c>
      <c r="C448" s="917"/>
      <c r="D448" s="559">
        <v>0</v>
      </c>
      <c r="E448" s="560"/>
    </row>
    <row r="449" spans="2:9" x14ac:dyDescent="0.25">
      <c r="B449" s="917" t="s">
        <v>672</v>
      </c>
      <c r="C449" s="917"/>
      <c r="D449" s="559">
        <v>0</v>
      </c>
      <c r="E449" s="560"/>
      <c r="G449" s="556"/>
    </row>
    <row r="450" spans="2:9" x14ac:dyDescent="0.25">
      <c r="B450" s="917" t="s">
        <v>673</v>
      </c>
      <c r="C450" s="917"/>
      <c r="D450" s="559">
        <v>0</v>
      </c>
      <c r="E450" s="560"/>
    </row>
    <row r="451" spans="2:9" x14ac:dyDescent="0.25">
      <c r="B451" s="917" t="s">
        <v>674</v>
      </c>
      <c r="C451" s="917"/>
      <c r="D451" s="559">
        <v>85580.479999999996</v>
      </c>
      <c r="E451" s="560"/>
    </row>
    <row r="452" spans="2:9" x14ac:dyDescent="0.25">
      <c r="B452" s="918" t="s">
        <v>675</v>
      </c>
      <c r="C452" s="919"/>
      <c r="D452" s="559">
        <v>0</v>
      </c>
      <c r="E452" s="560"/>
    </row>
    <row r="453" spans="2:9" x14ac:dyDescent="0.25">
      <c r="B453" s="916"/>
      <c r="C453" s="916"/>
    </row>
    <row r="454" spans="2:9" x14ac:dyDescent="0.25">
      <c r="B454" s="904" t="s">
        <v>676</v>
      </c>
      <c r="C454" s="904"/>
      <c r="D454" s="558"/>
      <c r="E454" s="559">
        <f>SUM(D454:D458)</f>
        <v>0</v>
      </c>
    </row>
    <row r="455" spans="2:9" x14ac:dyDescent="0.25">
      <c r="B455" s="917" t="s">
        <v>677</v>
      </c>
      <c r="C455" s="917"/>
      <c r="D455" s="559">
        <v>0</v>
      </c>
      <c r="E455" s="560"/>
    </row>
    <row r="456" spans="2:9" x14ac:dyDescent="0.25">
      <c r="B456" s="917" t="s">
        <v>678</v>
      </c>
      <c r="C456" s="917"/>
      <c r="D456" s="559">
        <v>0</v>
      </c>
      <c r="E456" s="560"/>
    </row>
    <row r="457" spans="2:9" x14ac:dyDescent="0.25">
      <c r="B457" s="917" t="s">
        <v>679</v>
      </c>
      <c r="C457" s="917"/>
      <c r="D457" s="559">
        <v>0</v>
      </c>
      <c r="E457" s="560"/>
    </row>
    <row r="458" spans="2:9" x14ac:dyDescent="0.25">
      <c r="B458" s="920" t="s">
        <v>680</v>
      </c>
      <c r="C458" s="921"/>
      <c r="D458" s="559">
        <v>0</v>
      </c>
      <c r="E458" s="561"/>
      <c r="F458" s="562"/>
    </row>
    <row r="459" spans="2:9" x14ac:dyDescent="0.25">
      <c r="B459" s="916"/>
      <c r="C459" s="916"/>
    </row>
    <row r="460" spans="2:9" x14ac:dyDescent="0.25">
      <c r="B460" s="922" t="s">
        <v>681</v>
      </c>
      <c r="C460" s="922"/>
      <c r="E460" s="563">
        <f>+E445+E447-E454</f>
        <v>18430811.390000001</v>
      </c>
      <c r="F460" s="564"/>
      <c r="G460" s="565"/>
      <c r="I460" s="562"/>
    </row>
    <row r="461" spans="2:9" x14ac:dyDescent="0.25">
      <c r="B461" s="451"/>
      <c r="C461" s="451"/>
      <c r="D461" s="451"/>
      <c r="E461" s="474"/>
    </row>
    <row r="462" spans="2:9" x14ac:dyDescent="0.25">
      <c r="B462" s="905" t="s">
        <v>682</v>
      </c>
      <c r="C462" s="906"/>
      <c r="D462" s="906"/>
      <c r="E462" s="907"/>
    </row>
    <row r="463" spans="2:9" x14ac:dyDescent="0.25">
      <c r="B463" s="908" t="s">
        <v>1353</v>
      </c>
      <c r="C463" s="909"/>
      <c r="D463" s="909"/>
      <c r="E463" s="910"/>
    </row>
    <row r="464" spans="2:9" x14ac:dyDescent="0.25">
      <c r="B464" s="911" t="s">
        <v>668</v>
      </c>
      <c r="C464" s="912"/>
      <c r="D464" s="912"/>
      <c r="E464" s="913"/>
    </row>
    <row r="465" spans="2:8" x14ac:dyDescent="0.25">
      <c r="B465" s="914" t="s">
        <v>683</v>
      </c>
      <c r="C465" s="915"/>
      <c r="E465" s="566">
        <v>13821669.390000001</v>
      </c>
      <c r="G465" s="474"/>
    </row>
    <row r="466" spans="2:8" x14ac:dyDescent="0.25">
      <c r="B466" s="916"/>
      <c r="C466" s="916"/>
    </row>
    <row r="467" spans="2:8" x14ac:dyDescent="0.25">
      <c r="B467" s="923" t="s">
        <v>684</v>
      </c>
      <c r="C467" s="923"/>
      <c r="D467" s="558"/>
      <c r="E467" s="567">
        <f>SUM(D467:D485)</f>
        <v>2254513.7000000002</v>
      </c>
    </row>
    <row r="468" spans="2:8" x14ac:dyDescent="0.25">
      <c r="B468" s="917" t="s">
        <v>685</v>
      </c>
      <c r="C468" s="917"/>
      <c r="D468" s="836">
        <v>109040</v>
      </c>
      <c r="E468" s="568"/>
    </row>
    <row r="469" spans="2:8" x14ac:dyDescent="0.25">
      <c r="B469" s="917" t="s">
        <v>686</v>
      </c>
      <c r="C469" s="917"/>
      <c r="D469" s="559">
        <v>0</v>
      </c>
      <c r="E469" s="568"/>
    </row>
    <row r="470" spans="2:8" x14ac:dyDescent="0.25">
      <c r="B470" s="917" t="s">
        <v>687</v>
      </c>
      <c r="C470" s="917"/>
      <c r="D470" s="559">
        <v>0</v>
      </c>
      <c r="E470" s="568"/>
    </row>
    <row r="471" spans="2:8" x14ac:dyDescent="0.25">
      <c r="B471" s="917" t="s">
        <v>688</v>
      </c>
      <c r="C471" s="917"/>
      <c r="D471" s="559">
        <v>0</v>
      </c>
      <c r="E471" s="568"/>
      <c r="H471" s="462"/>
    </row>
    <row r="472" spans="2:8" x14ac:dyDescent="0.25">
      <c r="B472" s="917" t="s">
        <v>689</v>
      </c>
      <c r="C472" s="917"/>
      <c r="D472" s="559">
        <v>0</v>
      </c>
      <c r="E472" s="568"/>
      <c r="G472" s="556"/>
    </row>
    <row r="473" spans="2:8" x14ac:dyDescent="0.25">
      <c r="B473" s="917" t="s">
        <v>690</v>
      </c>
      <c r="C473" s="917"/>
      <c r="D473" s="836">
        <v>2145473.7000000002</v>
      </c>
      <c r="E473" s="568"/>
      <c r="H473" s="462">
        <v>16</v>
      </c>
    </row>
    <row r="474" spans="2:8" x14ac:dyDescent="0.25">
      <c r="B474" s="917" t="s">
        <v>691</v>
      </c>
      <c r="C474" s="917"/>
      <c r="D474" s="559">
        <v>0</v>
      </c>
      <c r="E474" s="568"/>
      <c r="G474" s="556"/>
    </row>
    <row r="475" spans="2:8" x14ac:dyDescent="0.25">
      <c r="B475" s="917" t="s">
        <v>692</v>
      </c>
      <c r="C475" s="917"/>
      <c r="D475" s="559">
        <v>0</v>
      </c>
      <c r="E475" s="568"/>
    </row>
    <row r="476" spans="2:8" x14ac:dyDescent="0.25">
      <c r="B476" s="917" t="s">
        <v>693</v>
      </c>
      <c r="C476" s="917"/>
      <c r="D476" s="559">
        <v>0</v>
      </c>
      <c r="E476" s="568"/>
      <c r="G476" s="556"/>
    </row>
    <row r="477" spans="2:8" x14ac:dyDescent="0.25">
      <c r="B477" s="917" t="s">
        <v>694</v>
      </c>
      <c r="C477" s="917"/>
      <c r="D477" s="559">
        <v>0</v>
      </c>
      <c r="E477" s="568"/>
      <c r="G477" s="556"/>
    </row>
    <row r="478" spans="2:8" x14ac:dyDescent="0.25">
      <c r="B478" s="917" t="s">
        <v>695</v>
      </c>
      <c r="C478" s="917"/>
      <c r="D478" s="559">
        <v>0</v>
      </c>
      <c r="E478" s="568"/>
      <c r="G478" s="556"/>
    </row>
    <row r="479" spans="2:8" x14ac:dyDescent="0.25">
      <c r="B479" s="917" t="s">
        <v>696</v>
      </c>
      <c r="C479" s="917"/>
      <c r="D479" s="559">
        <v>0</v>
      </c>
      <c r="E479" s="568"/>
      <c r="G479" s="556"/>
    </row>
    <row r="480" spans="2:8" x14ac:dyDescent="0.25">
      <c r="B480" s="917" t="s">
        <v>697</v>
      </c>
      <c r="C480" s="917"/>
      <c r="D480" s="559">
        <v>0</v>
      </c>
      <c r="E480" s="568"/>
      <c r="G480" s="556"/>
    </row>
    <row r="481" spans="2:8" x14ac:dyDescent="0.25">
      <c r="B481" s="917" t="s">
        <v>698</v>
      </c>
      <c r="C481" s="917"/>
      <c r="D481" s="559">
        <v>0</v>
      </c>
      <c r="E481" s="568"/>
      <c r="G481" s="569"/>
    </row>
    <row r="482" spans="2:8" x14ac:dyDescent="0.25">
      <c r="B482" s="917" t="s">
        <v>699</v>
      </c>
      <c r="C482" s="917"/>
      <c r="D482" s="559">
        <v>0</v>
      </c>
      <c r="E482" s="568"/>
      <c r="H482" s="462"/>
    </row>
    <row r="483" spans="2:8" x14ac:dyDescent="0.25">
      <c r="B483" s="917" t="s">
        <v>700</v>
      </c>
      <c r="C483" s="917"/>
      <c r="D483" s="559">
        <v>0</v>
      </c>
      <c r="E483" s="568"/>
    </row>
    <row r="484" spans="2:8" ht="12.75" customHeight="1" x14ac:dyDescent="0.25">
      <c r="B484" s="917" t="s">
        <v>701</v>
      </c>
      <c r="C484" s="917"/>
      <c r="D484" s="559">
        <v>0</v>
      </c>
      <c r="E484" s="568"/>
    </row>
    <row r="485" spans="2:8" x14ac:dyDescent="0.25">
      <c r="B485" s="924" t="s">
        <v>702</v>
      </c>
      <c r="C485" s="925"/>
      <c r="D485" s="559">
        <v>0</v>
      </c>
      <c r="E485" s="568"/>
      <c r="H485" s="462"/>
    </row>
    <row r="486" spans="2:8" x14ac:dyDescent="0.25">
      <c r="B486" s="923" t="s">
        <v>703</v>
      </c>
      <c r="C486" s="923"/>
      <c r="D486" s="570"/>
      <c r="E486" s="567">
        <f>SUM(D486:D493)</f>
        <v>0</v>
      </c>
    </row>
    <row r="487" spans="2:8" x14ac:dyDescent="0.25">
      <c r="B487" s="917" t="s">
        <v>704</v>
      </c>
      <c r="C487" s="917"/>
      <c r="D487" s="559">
        <v>0</v>
      </c>
      <c r="E487" s="568"/>
    </row>
    <row r="488" spans="2:8" x14ac:dyDescent="0.25">
      <c r="B488" s="917" t="s">
        <v>104</v>
      </c>
      <c r="C488" s="917"/>
      <c r="D488" s="559">
        <v>0</v>
      </c>
      <c r="E488" s="568"/>
    </row>
    <row r="489" spans="2:8" x14ac:dyDescent="0.25">
      <c r="B489" s="917" t="s">
        <v>705</v>
      </c>
      <c r="C489" s="917"/>
      <c r="D489" s="559">
        <v>0</v>
      </c>
      <c r="E489" s="568"/>
    </row>
    <row r="490" spans="2:8" x14ac:dyDescent="0.25">
      <c r="B490" s="917" t="s">
        <v>706</v>
      </c>
      <c r="C490" s="917"/>
      <c r="D490" s="559">
        <v>0</v>
      </c>
      <c r="E490" s="568"/>
    </row>
    <row r="491" spans="2:8" x14ac:dyDescent="0.25">
      <c r="B491" s="917" t="s">
        <v>707</v>
      </c>
      <c r="C491" s="917"/>
      <c r="D491" s="559">
        <v>0</v>
      </c>
      <c r="E491" s="568"/>
    </row>
    <row r="492" spans="2:8" x14ac:dyDescent="0.25">
      <c r="B492" s="917" t="s">
        <v>108</v>
      </c>
      <c r="C492" s="917"/>
      <c r="D492" s="559">
        <v>0</v>
      </c>
      <c r="E492" s="568"/>
    </row>
    <row r="493" spans="2:8" x14ac:dyDescent="0.25">
      <c r="B493" s="924" t="s">
        <v>708</v>
      </c>
      <c r="C493" s="925"/>
      <c r="D493" s="559">
        <v>0</v>
      </c>
      <c r="E493" s="568"/>
    </row>
    <row r="494" spans="2:8" x14ac:dyDescent="0.25">
      <c r="B494" s="571" t="s">
        <v>709</v>
      </c>
      <c r="E494" s="563">
        <f>+E465-E467+E486</f>
        <v>11567155.690000001</v>
      </c>
      <c r="F494" s="556"/>
      <c r="G494" s="556"/>
    </row>
    <row r="495" spans="2:8" x14ac:dyDescent="0.25">
      <c r="F495" s="564"/>
      <c r="G495" s="462"/>
    </row>
    <row r="496" spans="2:8" x14ac:dyDescent="0.25">
      <c r="E496" s="556"/>
      <c r="F496" s="564"/>
    </row>
    <row r="497" spans="2:6" x14ac:dyDescent="0.25">
      <c r="B497" s="901" t="s">
        <v>710</v>
      </c>
      <c r="C497" s="901"/>
      <c r="D497" s="901"/>
      <c r="E497" s="901"/>
      <c r="F497" s="901"/>
    </row>
    <row r="498" spans="2:6" ht="21" customHeight="1" x14ac:dyDescent="0.25">
      <c r="B498" s="505" t="s">
        <v>711</v>
      </c>
      <c r="C498" s="506" t="s">
        <v>469</v>
      </c>
      <c r="D498" s="535" t="s">
        <v>470</v>
      </c>
      <c r="E498" s="535" t="s">
        <v>471</v>
      </c>
    </row>
    <row r="499" spans="2:6" x14ac:dyDescent="0.25">
      <c r="B499" s="491" t="s">
        <v>965</v>
      </c>
      <c r="C499" s="572">
        <v>0</v>
      </c>
      <c r="D499" s="548">
        <v>54361245.899999999</v>
      </c>
      <c r="E499" s="548">
        <f>C499-D499</f>
        <v>-54361245.899999999</v>
      </c>
    </row>
    <row r="500" spans="2:6" s="737" customFormat="1" x14ac:dyDescent="0.25">
      <c r="B500" s="493" t="s">
        <v>966</v>
      </c>
      <c r="C500" s="739">
        <v>0</v>
      </c>
      <c r="D500" s="483">
        <v>-42482800.359999999</v>
      </c>
      <c r="E500" s="483">
        <f>C500-D500</f>
        <v>42482800.359999999</v>
      </c>
    </row>
    <row r="501" spans="2:6" s="737" customFormat="1" x14ac:dyDescent="0.25">
      <c r="B501" s="493" t="s">
        <v>967</v>
      </c>
      <c r="C501" s="739">
        <v>0</v>
      </c>
      <c r="D501" s="483">
        <v>6634674.9400000004</v>
      </c>
      <c r="E501" s="483">
        <f t="shared" ref="E501:E512" si="6">C501-D501</f>
        <v>-6634674.9400000004</v>
      </c>
    </row>
    <row r="502" spans="2:6" s="838" customFormat="1" x14ac:dyDescent="0.25">
      <c r="B502" s="493" t="s">
        <v>1401</v>
      </c>
      <c r="C502" s="739"/>
      <c r="D502" s="483">
        <v>-125862.07</v>
      </c>
      <c r="E502" s="483"/>
    </row>
    <row r="503" spans="2:6" s="818" customFormat="1" x14ac:dyDescent="0.25">
      <c r="B503" s="493" t="s">
        <v>1067</v>
      </c>
      <c r="C503" s="739"/>
      <c r="D503" s="483"/>
      <c r="E503" s="483">
        <f t="shared" si="6"/>
        <v>0</v>
      </c>
    </row>
    <row r="504" spans="2:6" s="737" customFormat="1" x14ac:dyDescent="0.25">
      <c r="B504" s="493" t="s">
        <v>968</v>
      </c>
      <c r="C504" s="739">
        <v>0</v>
      </c>
      <c r="D504" s="483">
        <v>-18384258.41</v>
      </c>
      <c r="E504" s="483">
        <f t="shared" si="6"/>
        <v>18384258.41</v>
      </c>
    </row>
    <row r="505" spans="2:6" s="737" customFormat="1" x14ac:dyDescent="0.25">
      <c r="B505" s="493" t="s">
        <v>969</v>
      </c>
      <c r="C505" s="739">
        <v>0</v>
      </c>
      <c r="D505" s="483">
        <v>-54361245.899999999</v>
      </c>
      <c r="E505" s="483">
        <f t="shared" si="6"/>
        <v>54361245.899999999</v>
      </c>
    </row>
    <row r="506" spans="2:6" s="737" customFormat="1" x14ac:dyDescent="0.25">
      <c r="B506" s="493" t="s">
        <v>970</v>
      </c>
      <c r="C506" s="739">
        <v>0</v>
      </c>
      <c r="D506" s="483">
        <v>36968583.590000004</v>
      </c>
      <c r="E506" s="483">
        <f t="shared" si="6"/>
        <v>-36968583.590000004</v>
      </c>
    </row>
    <row r="507" spans="2:6" s="737" customFormat="1" x14ac:dyDescent="0.25">
      <c r="B507" s="493" t="s">
        <v>971</v>
      </c>
      <c r="C507" s="739">
        <v>0</v>
      </c>
      <c r="D507" s="483">
        <v>-6533812.8700000001</v>
      </c>
      <c r="E507" s="483">
        <f t="shared" si="6"/>
        <v>6533812.8700000001</v>
      </c>
    </row>
    <row r="508" spans="2:6" s="838" customFormat="1" x14ac:dyDescent="0.25">
      <c r="B508" s="493" t="s">
        <v>1402</v>
      </c>
      <c r="C508" s="739"/>
      <c r="D508" s="483">
        <v>25000</v>
      </c>
      <c r="E508" s="483"/>
    </row>
    <row r="509" spans="2:6" s="789" customFormat="1" x14ac:dyDescent="0.25">
      <c r="B509" s="493" t="s">
        <v>972</v>
      </c>
      <c r="C509" s="739">
        <v>0</v>
      </c>
      <c r="D509" s="483">
        <v>9341414.2100000009</v>
      </c>
      <c r="E509" s="483">
        <f t="shared" si="6"/>
        <v>-9341414.2100000009</v>
      </c>
    </row>
    <row r="510" spans="2:6" s="816" customFormat="1" x14ac:dyDescent="0.25">
      <c r="B510" s="493" t="s">
        <v>1040</v>
      </c>
      <c r="C510" s="739">
        <v>0</v>
      </c>
      <c r="D510" s="483">
        <v>736869.95</v>
      </c>
      <c r="E510" s="483">
        <f t="shared" si="6"/>
        <v>-736869.95</v>
      </c>
    </row>
    <row r="511" spans="2:6" s="818" customFormat="1" x14ac:dyDescent="0.25">
      <c r="B511" s="493" t="s">
        <v>1066</v>
      </c>
      <c r="C511" s="739"/>
      <c r="D511" s="483"/>
      <c r="E511" s="483">
        <f t="shared" si="6"/>
        <v>0</v>
      </c>
    </row>
    <row r="512" spans="2:6" s="789" customFormat="1" x14ac:dyDescent="0.25">
      <c r="B512" s="493" t="s">
        <v>973</v>
      </c>
      <c r="C512" s="739">
        <v>0</v>
      </c>
      <c r="D512" s="483">
        <v>13823191.02</v>
      </c>
      <c r="E512" s="483">
        <f t="shared" si="6"/>
        <v>-13823191.02</v>
      </c>
    </row>
    <row r="513" spans="2:7" s="737" customFormat="1" x14ac:dyDescent="0.25">
      <c r="B513" s="493"/>
      <c r="C513" s="739"/>
      <c r="D513" s="483"/>
      <c r="E513" s="483"/>
    </row>
    <row r="514" spans="2:7" s="737" customFormat="1" x14ac:dyDescent="0.25">
      <c r="B514" s="493"/>
      <c r="C514" s="739"/>
      <c r="D514" s="483"/>
      <c r="E514" s="483"/>
    </row>
    <row r="515" spans="2:7" s="737" customFormat="1" x14ac:dyDescent="0.25">
      <c r="B515" s="469"/>
      <c r="C515" s="739"/>
      <c r="D515" s="483"/>
      <c r="E515" s="483"/>
    </row>
    <row r="516" spans="2:7" ht="21" customHeight="1" x14ac:dyDescent="0.25">
      <c r="C516" s="540">
        <f>SUM(C499:C514)</f>
        <v>0</v>
      </c>
      <c r="D516" s="540">
        <f>SUM(D499:D514)</f>
        <v>3000.0000000037253</v>
      </c>
      <c r="E516" s="540">
        <f>SUM(E499:E514)</f>
        <v>-103862.07000000402</v>
      </c>
    </row>
    <row r="518" spans="2:7" x14ac:dyDescent="0.25">
      <c r="B518" s="449" t="s">
        <v>712</v>
      </c>
    </row>
    <row r="519" spans="2:7" ht="12" customHeight="1" x14ac:dyDescent="0.25"/>
    <row r="520" spans="2:7" ht="12" customHeight="1" x14ac:dyDescent="0.25"/>
    <row r="521" spans="2:7" ht="12" customHeight="1" x14ac:dyDescent="0.25"/>
    <row r="522" spans="2:7" ht="12" customHeight="1" x14ac:dyDescent="0.25"/>
    <row r="523" spans="2:7" ht="12" customHeight="1" x14ac:dyDescent="0.25"/>
    <row r="524" spans="2:7" x14ac:dyDescent="0.25">
      <c r="C524" s="451"/>
      <c r="D524" s="451"/>
      <c r="E524" s="451"/>
    </row>
    <row r="526" spans="2:7" x14ac:dyDescent="0.25">
      <c r="B526" s="451"/>
      <c r="C526" s="451"/>
      <c r="D526" s="451"/>
      <c r="E526" s="451"/>
      <c r="F526" s="451"/>
    </row>
    <row r="527" spans="2:7" x14ac:dyDescent="0.25">
      <c r="B527" s="573" t="s">
        <v>713</v>
      </c>
      <c r="C527" s="451"/>
      <c r="D527" s="884" t="s">
        <v>714</v>
      </c>
      <c r="E527" s="884"/>
      <c r="G527" s="451"/>
    </row>
    <row r="528" spans="2:7" x14ac:dyDescent="0.25">
      <c r="B528" s="573" t="s">
        <v>715</v>
      </c>
      <c r="C528" s="451"/>
      <c r="D528" s="884" t="s">
        <v>1062</v>
      </c>
      <c r="E528" s="884"/>
      <c r="F528" s="451"/>
      <c r="G528" s="451"/>
    </row>
    <row r="529" spans="2:8" x14ac:dyDescent="0.25">
      <c r="B529" s="451"/>
      <c r="C529" s="451"/>
      <c r="F529" s="451"/>
      <c r="G529" s="451"/>
    </row>
    <row r="530" spans="2:8" x14ac:dyDescent="0.25">
      <c r="B530" s="451"/>
      <c r="C530" s="451"/>
      <c r="D530" s="451"/>
      <c r="E530" s="451"/>
      <c r="F530" s="451"/>
      <c r="G530" s="451"/>
      <c r="H530" s="462"/>
    </row>
    <row r="531" spans="2:8" x14ac:dyDescent="0.25">
      <c r="G531" s="462"/>
    </row>
    <row r="532" spans="2:8" x14ac:dyDescent="0.25">
      <c r="H532" s="462">
        <v>17</v>
      </c>
    </row>
    <row r="534" spans="2:8" ht="12.75" customHeight="1" x14ac:dyDescent="0.25"/>
    <row r="537" spans="2:8" ht="12.75" customHeight="1" x14ac:dyDescent="0.25">
      <c r="H537" s="462"/>
    </row>
    <row r="547" spans="8:8" x14ac:dyDescent="0.25">
      <c r="H547" s="462"/>
    </row>
    <row r="557" spans="8:8" x14ac:dyDescent="0.25">
      <c r="H557" s="462"/>
    </row>
  </sheetData>
  <mergeCells count="66">
    <mergeCell ref="D528:E528"/>
    <mergeCell ref="B485:C485"/>
    <mergeCell ref="B486:C486"/>
    <mergeCell ref="B487:C487"/>
    <mergeCell ref="B488:C488"/>
    <mergeCell ref="B489:C489"/>
    <mergeCell ref="B490:C490"/>
    <mergeCell ref="B491:C491"/>
    <mergeCell ref="B492:C492"/>
    <mergeCell ref="B493:C493"/>
    <mergeCell ref="B497:F497"/>
    <mergeCell ref="D527:E527"/>
    <mergeCell ref="B484:C484"/>
    <mergeCell ref="B473:C473"/>
    <mergeCell ref="B474:C474"/>
    <mergeCell ref="B475:C475"/>
    <mergeCell ref="B476:C476"/>
    <mergeCell ref="B477:C477"/>
    <mergeCell ref="B478:C478"/>
    <mergeCell ref="B479:C479"/>
    <mergeCell ref="B480:C480"/>
    <mergeCell ref="B481:C481"/>
    <mergeCell ref="B482:C482"/>
    <mergeCell ref="B483:C483"/>
    <mergeCell ref="B472:C472"/>
    <mergeCell ref="B460:C460"/>
    <mergeCell ref="B462:E462"/>
    <mergeCell ref="B463:E463"/>
    <mergeCell ref="B464:E464"/>
    <mergeCell ref="B465:C465"/>
    <mergeCell ref="B466:C466"/>
    <mergeCell ref="B467:C467"/>
    <mergeCell ref="B468:C468"/>
    <mergeCell ref="B469:C469"/>
    <mergeCell ref="B470:C470"/>
    <mergeCell ref="B471:C471"/>
    <mergeCell ref="B459:C459"/>
    <mergeCell ref="B448:C448"/>
    <mergeCell ref="B449:C449"/>
    <mergeCell ref="B450:C450"/>
    <mergeCell ref="B451:C451"/>
    <mergeCell ref="B452:C452"/>
    <mergeCell ref="B453:C453"/>
    <mergeCell ref="B454:C454"/>
    <mergeCell ref="B455:C455"/>
    <mergeCell ref="B456:C456"/>
    <mergeCell ref="B457:C457"/>
    <mergeCell ref="B458:C458"/>
    <mergeCell ref="B447:C447"/>
    <mergeCell ref="D209:E209"/>
    <mergeCell ref="D217:E217"/>
    <mergeCell ref="D227:E227"/>
    <mergeCell ref="D261:E261"/>
    <mergeCell ref="D271:E271"/>
    <mergeCell ref="B442:E442"/>
    <mergeCell ref="B443:E443"/>
    <mergeCell ref="B444:E444"/>
    <mergeCell ref="B445:C445"/>
    <mergeCell ref="B446:C446"/>
    <mergeCell ref="F349:G349"/>
    <mergeCell ref="A2:H2"/>
    <mergeCell ref="A3:H3"/>
    <mergeCell ref="A4:H4"/>
    <mergeCell ref="A9:H9"/>
    <mergeCell ref="D78:E78"/>
    <mergeCell ref="D201:E201"/>
  </mergeCells>
  <dataValidations disablePrompts="1" count="4">
    <dataValidation allowBlank="1" showInputMessage="1" showErrorMessage="1" prompt="Especificar origen de dicho recurso: Federal, Estatal, Municipal, Particulares." sqref="D197 D205 D213" xr:uid="{AAE3DA3E-706A-4902-A636-E9416207B5E7}"/>
    <dataValidation allowBlank="1" showInputMessage="1" showErrorMessage="1" prompt="Características cualitativas significativas que les impacten financieramente." sqref="D160:E160 E197 E205 E213" xr:uid="{B5F06041-7402-47F1-8CB2-884DEDFAD39D}"/>
    <dataValidation allowBlank="1" showInputMessage="1" showErrorMessage="1" prompt="Corresponde al número de la cuenta de acuerdo al Plan de Cuentas emitido por el CONAC (DOF 22/11/2010)." sqref="B160" xr:uid="{29E7A8C8-7AEB-4726-8D9D-933FF156D3CF}"/>
    <dataValidation allowBlank="1" showInputMessage="1" showErrorMessage="1" prompt="Saldo final del periodo que corresponde la cuenta pública presentada (mensual:  enero, febrero, marzo, etc.; trimestral: 1er, 2do, 3ro. o 4to.)." sqref="C160 C197 C205 C213" xr:uid="{12FE2B9D-0684-4A74-84E3-B43D4DA04BD1}"/>
  </dataValidations>
  <pageMargins left="0.39370078740157483" right="0.39370078740157483" top="0.59055118110236227" bottom="0.59055118110236227" header="0.31496062992125984" footer="0.31496062992125984"/>
  <pageSetup scale="65"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32</vt:i4>
      </vt:variant>
      <vt:variant>
        <vt:lpstr>Rangos con nombre</vt:lpstr>
      </vt:variant>
      <vt:variant>
        <vt:i4>1</vt:i4>
      </vt:variant>
    </vt:vector>
  </HeadingPairs>
  <TitlesOfParts>
    <vt:vector size="33" baseType="lpstr">
      <vt:lpstr>ESF</vt:lpstr>
      <vt:lpstr>EA</vt:lpstr>
      <vt:lpstr>EVHP</vt:lpstr>
      <vt:lpstr>EFE</vt:lpstr>
      <vt:lpstr>ECSF</vt:lpstr>
      <vt:lpstr>EAA</vt:lpstr>
      <vt:lpstr>EADOP</vt:lpstr>
      <vt:lpstr>IPC</vt:lpstr>
      <vt:lpstr>notas</vt:lpstr>
      <vt:lpstr>notas gestion</vt:lpstr>
      <vt:lpstr>EAI</vt:lpstr>
      <vt:lpstr>Comple EAI</vt:lpstr>
      <vt:lpstr>Fdos Fed.</vt:lpstr>
      <vt:lpstr>CtasAdmvas 1</vt:lpstr>
      <vt:lpstr>CtasAdmvas 2</vt:lpstr>
      <vt:lpstr>CtasAdmvas 3</vt:lpstr>
      <vt:lpstr>COG</vt:lpstr>
      <vt:lpstr>CTG</vt:lpstr>
      <vt:lpstr>CFF</vt:lpstr>
      <vt:lpstr>EN</vt:lpstr>
      <vt:lpstr>ID</vt:lpstr>
      <vt:lpstr>FF</vt:lpstr>
      <vt:lpstr>IPF</vt:lpstr>
      <vt:lpstr>GCP</vt:lpstr>
      <vt:lpstr>PyPI</vt:lpstr>
      <vt:lpstr>IR</vt:lpstr>
      <vt:lpstr>REB</vt:lpstr>
      <vt:lpstr>Ctas Banc</vt:lpstr>
      <vt:lpstr>AYS</vt:lpstr>
      <vt:lpstr>dgf</vt:lpstr>
      <vt:lpstr>Inf. ad</vt:lpstr>
      <vt:lpstr>bza</vt:lpstr>
      <vt:lpstr>EAI!Área_de_impresión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MARTHA ALICIA ORTIZ CASTELLANOS</dc:creator>
  <cp:lastModifiedBy>Rosa Elena Garcia</cp:lastModifiedBy>
  <cp:lastPrinted>2022-04-28T20:33:54Z</cp:lastPrinted>
  <dcterms:created xsi:type="dcterms:W3CDTF">2020-11-17T16:29:02Z</dcterms:created>
  <dcterms:modified xsi:type="dcterms:W3CDTF">2022-04-28T20:34:09Z</dcterms:modified>
</cp:coreProperties>
</file>